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LD Covering Note" sheetId="1" r:id="rId1"/>
    <sheet name="ANNEXURE-A" sheetId="2" r:id="rId2"/>
    <sheet name="ANNEXURFE-B" sheetId="3" r:id="rId3"/>
    <sheet name="ANNEXURFE-C" sheetId="4" r:id="rId4"/>
  </sheets>
  <definedNames>
    <definedName name="_xlnm._FilterDatabase" localSheetId="1" hidden="1">'ANNEXURE-A'!$A$9:$CI$9</definedName>
    <definedName name="Excel_BuiltIn__FilterDatabase_1">'ANNEXURFE-B'!$A$5:$BI$5</definedName>
    <definedName name="_xlnm.Print_Area" localSheetId="2">'ANNEXURFE-B'!$A$1:$BI$16</definedName>
    <definedName name="_xlnm.Print_Titles" localSheetId="2">('ANNEXURFE-B'!$A:$P,'ANNEXURFE-B'!$1:$5)</definedName>
    <definedName name="sales">#REF!</definedName>
  </definedNames>
  <calcPr fullCalcOnLoad="1"/>
</workbook>
</file>

<file path=xl/sharedStrings.xml><?xml version="1.0" encoding="utf-8"?>
<sst xmlns="http://schemas.openxmlformats.org/spreadsheetml/2006/main" count="462" uniqueCount="312">
  <si>
    <t>ANNEXURE-A</t>
  </si>
  <si>
    <t>MULTI LOCATION DELIVERY COVERING NOTE</t>
  </si>
  <si>
    <t>Month:</t>
  </si>
  <si>
    <t>Discount Sanction Ref. No:</t>
  </si>
  <si>
    <t>Credit Days Sanction Ref. No:</t>
  </si>
  <si>
    <t>E Proposal Sanction Ref. No:</t>
  </si>
  <si>
    <t>* The Location booking the order for other location delivery should fill up this form and mail it to mld@ceasefire.in &amp; forward the</t>
  </si>
  <si>
    <t>hard copy to National Office along with the PO</t>
  </si>
  <si>
    <t>* Please ensure that this form is complete in all respect and the instructions are very clear to the delivery location so that there</t>
  </si>
  <si>
    <t>is no room for any ambiguity</t>
  </si>
  <si>
    <t>Order Originating Location:</t>
  </si>
  <si>
    <t>Sales Person Name</t>
  </si>
  <si>
    <t>Hemant Sadgune</t>
  </si>
  <si>
    <t>Sales Person Employee Code</t>
  </si>
  <si>
    <t>E08204</t>
  </si>
  <si>
    <t>Name of the Account:</t>
  </si>
  <si>
    <t>Agreed Credit Terms  (No of Days)</t>
  </si>
  <si>
    <t>Client Purchase Order No.</t>
  </si>
  <si>
    <t>Purchase Order Date</t>
  </si>
  <si>
    <t>Order Place Person Address</t>
  </si>
  <si>
    <t>Door No.</t>
  </si>
  <si>
    <t>Building No.</t>
  </si>
  <si>
    <t>Locality</t>
  </si>
  <si>
    <t>Town</t>
  </si>
  <si>
    <t>Mumbai</t>
  </si>
  <si>
    <t>Pin Code</t>
  </si>
  <si>
    <t>State</t>
  </si>
  <si>
    <t>MAHARASHTRA</t>
  </si>
  <si>
    <t>Country</t>
  </si>
  <si>
    <t>INDIA</t>
  </si>
  <si>
    <t>Order Place Person Details</t>
  </si>
  <si>
    <t>Person Name</t>
  </si>
  <si>
    <t xml:space="preserve">Designation </t>
  </si>
  <si>
    <t xml:space="preserve">Mobile No </t>
  </si>
  <si>
    <t xml:space="preserve">Phone  No </t>
  </si>
  <si>
    <t>Email Id</t>
  </si>
  <si>
    <t xml:space="preserve">Webside </t>
  </si>
  <si>
    <t>OB LOCATION</t>
  </si>
  <si>
    <t>Payment to be collected at: Ord. Originating/Delivery location</t>
  </si>
  <si>
    <t xml:space="preserve">SEND INVOICE AT OB LOCATION WITH INSATALLATION REPORT </t>
  </si>
  <si>
    <t>Any specific instruction to the delivery location:</t>
  </si>
  <si>
    <t>Any other Remark:</t>
  </si>
  <si>
    <t>Note : Delivery Schedule should be provided in attached annexure A-1</t>
  </si>
  <si>
    <t>Location wise details of delivery to be effected</t>
  </si>
  <si>
    <t>* NOTE : IN ALL CASES PLS SPECIFY WHETHER THE ORDER IS NORMAL / REFILL / BUYBACK / UPGRADE AND SEPARATE ROWS</t>
  </si>
  <si>
    <t>TO BE PREPARED FOR EACH TYPE EVEN FOR SAME DELIVERY LOCATION</t>
  </si>
  <si>
    <t>* PLS HIDE THE COLOUMS WHICH ARE NOT APPLICABLE FOR PRINTING PURPOSES</t>
  </si>
  <si>
    <t xml:space="preserve"> Delivery Branch</t>
  </si>
  <si>
    <t>Address of Billing Purpose</t>
  </si>
  <si>
    <t>Designation</t>
  </si>
  <si>
    <t>Mobile</t>
  </si>
  <si>
    <t>Phone No</t>
  </si>
  <si>
    <t xml:space="preserve">Email </t>
  </si>
  <si>
    <t>Door NO</t>
  </si>
  <si>
    <t>Building Name</t>
  </si>
  <si>
    <t>Pin code</t>
  </si>
  <si>
    <t>% Share of OB Location</t>
  </si>
  <si>
    <t>% Share of DOC Location</t>
  </si>
  <si>
    <t>Status of site (If ready then mention "ready" &amp; if not then exptd date when it will be ready)</t>
  </si>
  <si>
    <t>Type of sale (Normal / Buy Back / Upgrade / Refill)</t>
  </si>
  <si>
    <t>ABC (MAP-50)</t>
  </si>
  <si>
    <t>MAP-90</t>
  </si>
  <si>
    <t>Monnex</t>
  </si>
  <si>
    <t>Co2- Wheel Type</t>
  </si>
  <si>
    <t>CO2-Squeeze Grip</t>
  </si>
  <si>
    <t>Clean Agent-FE-36</t>
  </si>
  <si>
    <t>Foam</t>
  </si>
  <si>
    <t>Water</t>
  </si>
  <si>
    <t>Escape Gear</t>
  </si>
  <si>
    <t>MRP Value</t>
  </si>
  <si>
    <t>MAP-500 Gram (Designer)</t>
  </si>
  <si>
    <t>MAP-1kg (Designer)</t>
  </si>
  <si>
    <t>CA-500 Gram (Designer)</t>
  </si>
  <si>
    <t>CA-1kg (Designer)</t>
  </si>
  <si>
    <t>Value-Designer Series</t>
  </si>
  <si>
    <t>Water Mist</t>
  </si>
  <si>
    <t>Co2 Aluminium</t>
  </si>
  <si>
    <t>CQRS-Direct- FE-36</t>
  </si>
  <si>
    <t>CQRS-Direct- HCFC-123</t>
  </si>
  <si>
    <t>CQRS-Direct- Co2</t>
  </si>
  <si>
    <t>CHPS</t>
  </si>
  <si>
    <t>Metal (SPM Tech)</t>
  </si>
  <si>
    <t>Metal (SPM Pyro)</t>
  </si>
  <si>
    <t>Strolley</t>
  </si>
  <si>
    <t>Green Mist</t>
  </si>
  <si>
    <t>New SEE (Escape Signage) -Model wise Details to be enclosed separately</t>
  </si>
  <si>
    <t>Invoicing Details</t>
  </si>
  <si>
    <t>1 Kg</t>
  </si>
  <si>
    <t>2 Kg</t>
  </si>
  <si>
    <t>4kg</t>
  </si>
  <si>
    <t>5 Kg</t>
  </si>
  <si>
    <t>6kg</t>
  </si>
  <si>
    <t>9kg</t>
  </si>
  <si>
    <t>10 Kg</t>
  </si>
  <si>
    <t>2kg</t>
  </si>
  <si>
    <t>10kg</t>
  </si>
  <si>
    <t>CM-5kg</t>
  </si>
  <si>
    <t>CM-10kg</t>
  </si>
  <si>
    <t>25kg</t>
  </si>
  <si>
    <t>50kg</t>
  </si>
  <si>
    <t>75kg</t>
  </si>
  <si>
    <t>1kg</t>
  </si>
  <si>
    <t>4.5kg</t>
  </si>
  <si>
    <t>6.5kg</t>
  </si>
  <si>
    <t>22.5kg</t>
  </si>
  <si>
    <t>9 Ltr</t>
  </si>
  <si>
    <t>50 Ltr</t>
  </si>
  <si>
    <t>Red</t>
  </si>
  <si>
    <t>Ivory</t>
  </si>
  <si>
    <t>Blue</t>
  </si>
  <si>
    <t>Antique</t>
  </si>
  <si>
    <t>2 Ltr</t>
  </si>
  <si>
    <t>3 Ltr</t>
  </si>
  <si>
    <t>6 Ltr</t>
  </si>
  <si>
    <t>Single</t>
  </si>
  <si>
    <t>Dbl</t>
  </si>
  <si>
    <t>No. of Units</t>
  </si>
  <si>
    <t>Value</t>
  </si>
  <si>
    <t>Basic Price</t>
  </si>
  <si>
    <t>Sale after Discount</t>
  </si>
  <si>
    <t>Add: Addl. Tax on VAT 12.5%</t>
  </si>
  <si>
    <t>Delivery Charges</t>
  </si>
  <si>
    <t>Total Value of Invoice</t>
  </si>
  <si>
    <t>Ready</t>
  </si>
  <si>
    <t xml:space="preserve">Very Important: </t>
  </si>
  <si>
    <t xml:space="preserve">1) In all cases pls specify whether the order is Normal / Refill / Buyback / Upgrade and separate rows to be prepared to each type even for same delivery location. </t>
  </si>
  <si>
    <t xml:space="preserve">2) Incase of AMC Sales pleae give details </t>
  </si>
  <si>
    <t>3) Incase of Upgrade Sales- give remarks for pieces to come back</t>
  </si>
  <si>
    <t>4) Enclose the Purchase Order copy along with this form.</t>
  </si>
  <si>
    <r>
      <t xml:space="preserve">5) Complete details of location wise delivery schedule should be provided </t>
    </r>
    <r>
      <rPr>
        <b/>
        <sz val="12"/>
        <rFont val="Comic Sans MS"/>
        <family val="4"/>
      </rPr>
      <t>including that is to be delivered at OB location itself</t>
    </r>
    <r>
      <rPr>
        <b/>
        <sz val="10"/>
        <rFont val="Comic Sans MS"/>
        <family val="4"/>
      </rPr>
      <t>.</t>
    </r>
  </si>
  <si>
    <t>ANNEXURE-B</t>
  </si>
  <si>
    <t>MLD TRACKER FORMAT</t>
  </si>
  <si>
    <t>Se's  Code OB Location</t>
  </si>
  <si>
    <t>Client Code</t>
  </si>
  <si>
    <t>Name of Client</t>
  </si>
  <si>
    <t>Address Line 1</t>
  </si>
  <si>
    <t>Address Line 2</t>
  </si>
  <si>
    <t>Address Line 3</t>
  </si>
  <si>
    <t>City</t>
  </si>
  <si>
    <t>PIN</t>
  </si>
  <si>
    <t>Name of person, who placed the order</t>
  </si>
  <si>
    <t>Desg of person, who placed the order</t>
  </si>
  <si>
    <t>Mobile no of person, who placed the order</t>
  </si>
  <si>
    <t>Name of person, who should be contacted for payment</t>
  </si>
  <si>
    <t>Desg of person, who should be contacted for payment</t>
  </si>
  <si>
    <t>Mobile No of person, who should be contacted for payment</t>
  </si>
  <si>
    <t>E-mail id of person, who should be contacted for payment</t>
  </si>
  <si>
    <t>Agreed Credit term(No of days) to be filled by OB Location</t>
  </si>
  <si>
    <t>Client Order Reference Details (To be filled by OB location)</t>
  </si>
  <si>
    <t>Client Order Reference Details (To be filled by MLD)</t>
  </si>
  <si>
    <t xml:space="preserve">Order Value </t>
  </si>
  <si>
    <t>MLD Order Reference Details (To be filled up at MLD cell)</t>
  </si>
  <si>
    <t>Delivery Details (To be filled at Delivery Location)</t>
  </si>
  <si>
    <t xml:space="preserve">Delivery completed or Not (Write Yes/No)-In case of  full or partly pending delivery, write the complete reason in detail </t>
  </si>
  <si>
    <t>Pending Order Value (To be filled by Delivery Location</t>
  </si>
  <si>
    <t>Installation done or not (Write Yes/No)-In case if installation is complete then put date  there &amp; if not done then  write reasons with next date ( Like site not ready / with name of person with cont. No who refused the delivery/Installation)</t>
  </si>
  <si>
    <t>Acknowledgement Sent by Delivery Branch to  MLD Cell ( To be filled at Delivery Location)</t>
  </si>
  <si>
    <t>Instalaltion report Sent by Delivery Branch to to MLD Cell (To be filled at Delivery Location)</t>
  </si>
  <si>
    <t>Acknowledgement Sent by MLD Cell to OB Location on (Date)-To be filled at MLD cell</t>
  </si>
  <si>
    <t>Instt. Report Sent seprately later on  by MLD Cell to OB</t>
  </si>
  <si>
    <t>GR request to be sent by Regional Incharge</t>
  </si>
  <si>
    <t>Goods Return Details (To be filled at Doc Location</t>
  </si>
  <si>
    <t>Payment Details (To be filled at Collection Location</t>
  </si>
  <si>
    <t>Credit Note B Type if any</t>
  </si>
  <si>
    <t>Outstanding amount as on date (To be filled at OB Location</t>
  </si>
  <si>
    <t>Remarks</t>
  </si>
  <si>
    <t>Client PO NO</t>
  </si>
  <si>
    <t>Date</t>
  </si>
  <si>
    <t>Total Value of the Order (After Reducing Discount &amp; Adding VAT)</t>
  </si>
  <si>
    <t>OB Location</t>
  </si>
  <si>
    <t>Our Branch Location which will make Billing &amp; Delivery</t>
  </si>
  <si>
    <t>Town where delivery needs to be made</t>
  </si>
  <si>
    <t>Order No (X02)</t>
  </si>
  <si>
    <t>Order sent to doc location on  (Date)</t>
  </si>
  <si>
    <t>SE's Code Doc Location</t>
  </si>
  <si>
    <t>Bill No.</t>
  </si>
  <si>
    <t>Bill Amount</t>
  </si>
  <si>
    <t>Courier's Name</t>
  </si>
  <si>
    <t>CN No.</t>
  </si>
  <si>
    <t>Ack Slip No.</t>
  </si>
  <si>
    <t>Ack with Installation Report  ( Yes / No)</t>
  </si>
  <si>
    <t>Ack Slip NO</t>
  </si>
  <si>
    <t>Requested by (Name)</t>
  </si>
  <si>
    <t>Request Reff. E-mail ID (To Whom sent)</t>
  </si>
  <si>
    <t>E-mail date</t>
  </si>
  <si>
    <t xml:space="preserve">Sanction by </t>
  </si>
  <si>
    <t>GR Note No.</t>
  </si>
  <si>
    <t xml:space="preserve"> Amount</t>
  </si>
  <si>
    <t>MR No.</t>
  </si>
  <si>
    <t>Collection Amount</t>
  </si>
  <si>
    <t>Issued by location code</t>
  </si>
  <si>
    <t>Amount</t>
  </si>
  <si>
    <t>Sanction by</t>
  </si>
  <si>
    <t>Ceasefire</t>
  </si>
  <si>
    <t>Branch:</t>
  </si>
  <si>
    <t>Party Code</t>
  </si>
  <si>
    <t>Name of the Party</t>
  </si>
  <si>
    <t>Sl. No.</t>
  </si>
  <si>
    <t>Particulars</t>
  </si>
  <si>
    <t>Data</t>
  </si>
  <si>
    <t>Initiated On</t>
  </si>
  <si>
    <t>Qulified On</t>
  </si>
  <si>
    <t>No. of Offices</t>
  </si>
  <si>
    <t>Segment</t>
  </si>
  <si>
    <t>Bank-Financial Institution</t>
  </si>
  <si>
    <t>Factory Type ( if segement is Factory)</t>
  </si>
  <si>
    <t>NA</t>
  </si>
  <si>
    <t>Organization Type</t>
  </si>
  <si>
    <t>Area of Premises</t>
  </si>
  <si>
    <t>Activity in Premises</t>
  </si>
  <si>
    <t>Office</t>
  </si>
  <si>
    <t>Existing Fire Fighting System</t>
  </si>
  <si>
    <t>Yes</t>
  </si>
  <si>
    <t>Customer's Fire Consultant's Name</t>
  </si>
  <si>
    <t xml:space="preserve">Fire Consultant's Mobile No. </t>
  </si>
  <si>
    <t>Customer's Architect's Name</t>
  </si>
  <si>
    <t xml:space="preserve">Archiect's Mobile No. </t>
  </si>
  <si>
    <t>Sr. No</t>
  </si>
  <si>
    <t xml:space="preserve">The delivery person should carry PO copy at the time of delivery ...
</t>
  </si>
  <si>
    <t xml:space="preserve">Less: Discount </t>
  </si>
  <si>
    <t>Taxable Amount</t>
  </si>
  <si>
    <t xml:space="preserve">Sewri-Wadala (136) </t>
  </si>
  <si>
    <t>Mahindra &amp; Mahindra Financial Services Limited</t>
  </si>
  <si>
    <t>Sadhana House, 2nd Floor,</t>
  </si>
  <si>
    <t>570, P.B. Marg,</t>
  </si>
  <si>
    <t xml:space="preserve">Worli, </t>
  </si>
  <si>
    <t>400 018</t>
  </si>
  <si>
    <t>Mahindar &amp; Mahindra Financial Services Limited</t>
  </si>
  <si>
    <t>02 Kg</t>
  </si>
  <si>
    <t>04 Kg</t>
  </si>
  <si>
    <t>500gm</t>
  </si>
  <si>
    <t>Clean Agent</t>
  </si>
  <si>
    <t>Purchase Order No.</t>
  </si>
  <si>
    <t>Mr Qaiss</t>
  </si>
  <si>
    <t xml:space="preserve"> Admin</t>
  </si>
  <si>
    <t>asaar.qaiss@mahfin.com</t>
  </si>
  <si>
    <t>C62553</t>
  </si>
  <si>
    <t>: C62553                                                               :</t>
  </si>
  <si>
    <t>Annexure C of MLD Order (Data relating to CPS)-</t>
  </si>
  <si>
    <t>: Sewri-Wadala</t>
  </si>
  <si>
    <t>: Mahindra &amp; Mahindra Financial Services Limited.</t>
  </si>
  <si>
    <t>Installation report is must with Ceasefire Cylinder Serial Number.</t>
  </si>
  <si>
    <t>Manager</t>
  </si>
  <si>
    <t>Fresh</t>
  </si>
  <si>
    <t>New Delhi</t>
  </si>
  <si>
    <t>ADMIN/N0006982</t>
  </si>
  <si>
    <t>Mr. Jitendra</t>
  </si>
  <si>
    <t xml:space="preserve">2nd Floor, Building No-18, </t>
  </si>
  <si>
    <t xml:space="preserve">Community Centre, Above Nirulas, </t>
  </si>
  <si>
    <t>East Of Kailash, New Delhi</t>
  </si>
  <si>
    <t>Buy-Back</t>
  </si>
  <si>
    <t>Madhya Pradesh</t>
  </si>
  <si>
    <t>ADMIN/O0000881</t>
  </si>
  <si>
    <t>Mr. Akhtar Hussain</t>
  </si>
  <si>
    <t xml:space="preserve">2nd Floor, Shyam Complex, </t>
  </si>
  <si>
    <t xml:space="preserve">in front of new bus Stand, Saman, </t>
  </si>
  <si>
    <t>Rewa, Madhya Pradesh.</t>
  </si>
  <si>
    <t>Rewa</t>
  </si>
  <si>
    <t>Assam</t>
  </si>
  <si>
    <t>ADMIN/O0000880</t>
  </si>
  <si>
    <t>Mr. Bhupen Majumdar</t>
  </si>
  <si>
    <t xml:space="preserve">3rd Floor, B A Tower, </t>
  </si>
  <si>
    <t xml:space="preserve">Ward No. 3, L. NB. Road, </t>
  </si>
  <si>
    <t xml:space="preserve">PO Mangaldai, Dist. Darrang, Assam </t>
  </si>
  <si>
    <t>Mangaldai</t>
  </si>
  <si>
    <t>Nashik</t>
  </si>
  <si>
    <t>ADMIN/O0000879</t>
  </si>
  <si>
    <t>Mr. Suvarna Tarle</t>
  </si>
  <si>
    <t xml:space="preserve">S.G.Tower, Shop No. 13-14, </t>
  </si>
  <si>
    <t>Ground Floor, Nr. Sinnar College of MVP,</t>
  </si>
  <si>
    <t xml:space="preserve"> Nashikpune Highway, Sinnar.</t>
  </si>
  <si>
    <t>Sinnar</t>
  </si>
  <si>
    <t>Pune</t>
  </si>
  <si>
    <t>ADMIN/O0000878</t>
  </si>
  <si>
    <t>Mr. Anilkumar Bafna</t>
  </si>
  <si>
    <t xml:space="preserve">Shri Swami Samarth Sankul, First Floor, </t>
  </si>
  <si>
    <t xml:space="preserve">Alai Plaza, Nr. Krushi Uttpan Bazar Samiti, </t>
  </si>
  <si>
    <t xml:space="preserve">Malegaon Road, Satana </t>
  </si>
  <si>
    <t>Satana</t>
  </si>
  <si>
    <t>ADMIN/O0000877</t>
  </si>
  <si>
    <t>Mr. Pankaj Sonawane</t>
  </si>
  <si>
    <t>Shop No-1, Ground Floor,</t>
  </si>
  <si>
    <t xml:space="preserve"> Chakradhar Colony, Nr. Nimzari Naka, </t>
  </si>
  <si>
    <t xml:space="preserve">Shahada Road, Shirpur </t>
  </si>
  <si>
    <t>Shirpur</t>
  </si>
  <si>
    <t>Tamil Nadu</t>
  </si>
  <si>
    <t>ADMIN/O0000876</t>
  </si>
  <si>
    <t>Mr. P. Anandh</t>
  </si>
  <si>
    <t xml:space="preserve">Office no. 1, 2nd floor, </t>
  </si>
  <si>
    <t xml:space="preserve">Building near Bus stand, No. 45, VCTV Road, </t>
  </si>
  <si>
    <t>Sathy Road, Erode , Tamil Nadu.</t>
  </si>
  <si>
    <t>Erode</t>
  </si>
  <si>
    <t>Belapur</t>
  </si>
  <si>
    <t>ADMIN/O0000882</t>
  </si>
  <si>
    <t>ADMIN/O0000883</t>
  </si>
  <si>
    <t>ADMIN/O0000884</t>
  </si>
  <si>
    <t>Mr. Ramesh Iyer</t>
  </si>
  <si>
    <t>Mr. Rajendra Mamluskar</t>
  </si>
  <si>
    <t>Mr. Jayprakash Yadav</t>
  </si>
  <si>
    <t>S-7, Tos-11, 2nd Floor,</t>
  </si>
  <si>
    <t xml:space="preserve"> Suyojit City Centre, Mumbai Naka, </t>
  </si>
  <si>
    <t>Nr. Shatabdi Hospital, Nashik .</t>
  </si>
  <si>
    <t xml:space="preserve">Monalisa Complex, Nr. MSEB Office, </t>
  </si>
  <si>
    <t xml:space="preserve">Opp. Dr. Konkane Hospital, </t>
  </si>
  <si>
    <t xml:space="preserve">At Post-Nagothane </t>
  </si>
  <si>
    <t>Nagothane</t>
  </si>
  <si>
    <t xml:space="preserve">Shop No 28, National Palace, </t>
  </si>
  <si>
    <t>Nr. Panchmukhi Maruti Mandir, Takka Village,</t>
  </si>
  <si>
    <t xml:space="preserve"> Mumbai-Pune Highway Road, Panvel </t>
  </si>
  <si>
    <t>Panvel</t>
  </si>
  <si>
    <t>CFP20160523113853-261</t>
  </si>
  <si>
    <t>PO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</si>
</sst>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56">
    <font>
      <sz val="10"/>
      <name val="Arial"/>
      <family val="2"/>
    </font>
    <font>
      <b/>
      <sz val="11"/>
      <name val="Zurich BT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9"/>
      <name val="Comic Sans MS"/>
      <family val="4"/>
    </font>
    <font>
      <b/>
      <sz val="10.5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b/>
      <sz val="9"/>
      <color indexed="8"/>
      <name val="Comic Sans MS"/>
      <family val="4"/>
    </font>
    <font>
      <sz val="9"/>
      <color indexed="8"/>
      <name val="Comic Sans MS"/>
      <family val="4"/>
    </font>
    <font>
      <sz val="9"/>
      <name val="Comic Sans MS"/>
      <family val="4"/>
    </font>
    <font>
      <sz val="11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1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0" xfId="62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5" fillId="0" borderId="0" xfId="59" applyFont="1" applyBorder="1" applyProtection="1">
      <alignment/>
      <protection locked="0"/>
    </xf>
    <xf numFmtId="0" fontId="13" fillId="0" borderId="0" xfId="61" applyNumberFormat="1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/>
      <protection/>
    </xf>
    <xf numFmtId="0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3" fillId="0" borderId="11" xfId="60" applyNumberFormat="1" applyFont="1" applyFill="1" applyBorder="1" applyAlignment="1" applyProtection="1">
      <alignment horizontal="center" vertical="center" wrapText="1"/>
      <protection/>
    </xf>
    <xf numFmtId="0" fontId="13" fillId="0" borderId="0" xfId="60" applyNumberFormat="1" applyFont="1" applyFill="1" applyBorder="1" applyAlignment="1" applyProtection="1">
      <alignment/>
      <protection/>
    </xf>
    <xf numFmtId="0" fontId="13" fillId="0" borderId="12" xfId="60" applyNumberFormat="1" applyFont="1" applyFill="1" applyBorder="1" applyAlignment="1" applyProtection="1">
      <alignment horizontal="center" vertical="center" wrapText="1"/>
      <protection/>
    </xf>
    <xf numFmtId="0" fontId="13" fillId="0" borderId="10" xfId="61" applyNumberFormat="1" applyFont="1" applyFill="1" applyBorder="1" applyAlignment="1" applyProtection="1">
      <alignment horizontal="center" vertical="center" wrapText="1"/>
      <protection/>
    </xf>
    <xf numFmtId="0" fontId="13" fillId="0" borderId="10" xfId="61" applyNumberFormat="1" applyFont="1" applyFill="1" applyBorder="1" applyAlignment="1" applyProtection="1">
      <alignment vertical="center" wrapText="1"/>
      <protection/>
    </xf>
    <xf numFmtId="0" fontId="13" fillId="0" borderId="0" xfId="60" applyNumberFormat="1" applyFont="1" applyFill="1" applyBorder="1" applyAlignment="1" applyProtection="1">
      <alignment horizontal="center" vertical="center" wrapText="1"/>
      <protection/>
    </xf>
    <xf numFmtId="0" fontId="5" fillId="0" borderId="10" xfId="61" applyNumberFormat="1" applyFont="1" applyFill="1" applyBorder="1" applyAlignment="1" applyProtection="1">
      <alignment/>
      <protection/>
    </xf>
    <xf numFmtId="0" fontId="13" fillId="0" borderId="10" xfId="61" applyNumberFormat="1" applyFont="1" applyFill="1" applyBorder="1" applyAlignment="1" applyProtection="1">
      <alignment/>
      <protection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7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3" xfId="59" applyFont="1" applyBorder="1" applyAlignment="1">
      <alignment horizontal="left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3" fillId="0" borderId="13" xfId="62" applyNumberFormat="1" applyFont="1" applyFill="1" applyBorder="1" applyAlignment="1" applyProtection="1">
      <alignment horizontal="center"/>
      <protection hidden="1" locked="0"/>
    </xf>
    <xf numFmtId="164" fontId="0" fillId="0" borderId="13" xfId="0" applyNumberFormat="1" applyFont="1" applyBorder="1" applyAlignment="1">
      <alignment horizontal="center" vertical="center"/>
    </xf>
    <xf numFmtId="0" fontId="6" fillId="0" borderId="13" xfId="59" applyFont="1" applyBorder="1" applyAlignment="1">
      <alignment horizontal="center" vertical="center"/>
      <protection/>
    </xf>
    <xf numFmtId="0" fontId="7" fillId="0" borderId="13" xfId="59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8" fillId="0" borderId="13" xfId="53" applyNumberFormat="1" applyFill="1" applyBorder="1" applyAlignment="1" applyProtection="1">
      <alignment horizont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8" fillId="0" borderId="13" xfId="53" applyNumberFormat="1" applyFill="1" applyBorder="1" applyAlignment="1" applyProtection="1">
      <alignment/>
      <protection/>
    </xf>
    <xf numFmtId="9" fontId="0" fillId="0" borderId="13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58" applyNumberFormat="1" applyFont="1" applyFill="1" applyBorder="1" applyAlignment="1" applyProtection="1">
      <alignment horizontal="left"/>
      <protection/>
    </xf>
    <xf numFmtId="0" fontId="8" fillId="0" borderId="13" xfId="53" applyNumberFormat="1" applyFont="1" applyFill="1" applyBorder="1" applyAlignment="1" applyProtection="1">
      <alignment horizontal="center"/>
      <protection/>
    </xf>
    <xf numFmtId="9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/>
    </xf>
    <xf numFmtId="0" fontId="8" fillId="0" borderId="13" xfId="53" applyNumberFormat="1" applyFill="1" applyBorder="1" applyAlignment="1" applyProtection="1">
      <alignment horizontal="center"/>
      <protection/>
    </xf>
    <xf numFmtId="0" fontId="0" fillId="0" borderId="13" xfId="0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8" fillId="0" borderId="14" xfId="53" applyNumberFormat="1" applyFill="1" applyBorder="1" applyAlignment="1" applyProtection="1">
      <alignment horizontal="center" wrapText="1"/>
      <protection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8" fillId="0" borderId="13" xfId="53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3" fillId="0" borderId="10" xfId="60" applyNumberFormat="1" applyFont="1" applyFill="1" applyBorder="1" applyAlignment="1" applyProtection="1">
      <alignment horizontal="center" wrapText="1"/>
      <protection/>
    </xf>
    <xf numFmtId="0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NumberFormat="1" applyFont="1" applyFill="1" applyBorder="1" applyAlignment="1" applyProtection="1">
      <alignment horizontal="center" wrapText="1"/>
      <protection/>
    </xf>
    <xf numFmtId="0" fontId="13" fillId="0" borderId="11" xfId="6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ANNEXTURE-A" xfId="58"/>
    <cellStyle name="Normal_MLD FORMAT" xfId="59"/>
    <cellStyle name="Normal_MLD ORDER 2007" xfId="60"/>
    <cellStyle name="Normal_Mld_Order_ACC_Ltd_Kolkata_April_10" xfId="61"/>
    <cellStyle name="Normal_NEW OUTSTANDING REVIEW &amp; COLLECTION PLAN FORMAT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aar.qaiss@mahfin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saar.qaiss@mahfin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tabSelected="1" zoomScalePageLayoutView="0" workbookViewId="0" topLeftCell="A1">
      <selection activeCell="E1" sqref="E1"/>
    </sheetView>
  </sheetViews>
  <sheetFormatPr defaultColWidth="9.140625" defaultRowHeight="12.75"/>
  <cols>
    <col min="1" max="1" width="38.421875" style="1" customWidth="1"/>
    <col min="2" max="2" width="67.7109375" style="1" customWidth="1"/>
    <col min="3" max="247" width="9.140625" style="1" customWidth="1"/>
  </cols>
  <sheetData>
    <row r="1" spans="1:2" ht="15.75" customHeight="1">
      <c r="A1" s="80" t="s">
        <v>0</v>
      </c>
      <c r="B1" s="80"/>
    </row>
    <row r="2" spans="1:2" ht="15.75" customHeight="1">
      <c r="A2" s="80" t="s">
        <v>1</v>
      </c>
      <c r="B2" s="80"/>
    </row>
    <row r="3" spans="1:2" ht="15.75" customHeight="1">
      <c r="A3" s="33" t="s">
        <v>2</v>
      </c>
      <c r="B3" s="34">
        <v>42503</v>
      </c>
    </row>
    <row r="4" spans="1:2" ht="15.75" customHeight="1">
      <c r="A4" s="35" t="s">
        <v>3</v>
      </c>
      <c r="B4" s="36" t="s">
        <v>310</v>
      </c>
    </row>
    <row r="5" spans="1:2" ht="15.75" customHeight="1">
      <c r="A5" s="35" t="s">
        <v>4</v>
      </c>
      <c r="B5" s="36" t="s">
        <v>310</v>
      </c>
    </row>
    <row r="6" spans="1:2" ht="15.75" customHeight="1">
      <c r="A6" s="35" t="s">
        <v>5</v>
      </c>
      <c r="B6" s="36" t="s">
        <v>310</v>
      </c>
    </row>
    <row r="7" spans="1:2" ht="15.75" customHeight="1">
      <c r="A7" s="37" t="s">
        <v>6</v>
      </c>
      <c r="B7" s="37"/>
    </row>
    <row r="8" spans="1:2" ht="15.75" customHeight="1">
      <c r="A8" s="37" t="s">
        <v>7</v>
      </c>
      <c r="B8" s="37"/>
    </row>
    <row r="9" spans="1:2" ht="15.75" customHeight="1">
      <c r="A9" s="37" t="s">
        <v>8</v>
      </c>
      <c r="B9" s="37"/>
    </row>
    <row r="10" spans="1:2" ht="15.75" customHeight="1">
      <c r="A10" s="38" t="s">
        <v>9</v>
      </c>
      <c r="B10" s="37"/>
    </row>
    <row r="11" spans="1:2" ht="15.75" customHeight="1">
      <c r="A11" s="37"/>
      <c r="B11" s="37"/>
    </row>
    <row r="12" spans="1:2" ht="24.75" customHeight="1">
      <c r="A12" s="39" t="s">
        <v>10</v>
      </c>
      <c r="B12" s="72" t="s">
        <v>221</v>
      </c>
    </row>
    <row r="13" spans="1:2" ht="24.75" customHeight="1">
      <c r="A13" s="33" t="s">
        <v>11</v>
      </c>
      <c r="B13" s="40" t="s">
        <v>12</v>
      </c>
    </row>
    <row r="14" spans="1:2" ht="24.75" customHeight="1">
      <c r="A14" s="33" t="s">
        <v>13</v>
      </c>
      <c r="B14" s="40" t="s">
        <v>14</v>
      </c>
    </row>
    <row r="15" spans="1:5" ht="24.75" customHeight="1">
      <c r="A15" s="33" t="s">
        <v>15</v>
      </c>
      <c r="B15" s="32" t="s">
        <v>222</v>
      </c>
      <c r="C15" s="2"/>
      <c r="D15" s="2"/>
      <c r="E15" s="2"/>
    </row>
    <row r="16" spans="1:2" ht="24.75" customHeight="1">
      <c r="A16" s="41" t="s">
        <v>16</v>
      </c>
      <c r="B16" s="40">
        <v>30</v>
      </c>
    </row>
    <row r="17" spans="1:2" ht="24.75" customHeight="1">
      <c r="A17" s="41" t="s">
        <v>17</v>
      </c>
      <c r="B17" s="42" t="s">
        <v>311</v>
      </c>
    </row>
    <row r="18" spans="1:2" ht="24.75" customHeight="1">
      <c r="A18" s="41" t="s">
        <v>18</v>
      </c>
      <c r="B18" s="43">
        <v>42511</v>
      </c>
    </row>
    <row r="19" spans="1:2" ht="24.75" customHeight="1">
      <c r="A19" s="44" t="s">
        <v>19</v>
      </c>
      <c r="B19" s="30"/>
    </row>
    <row r="20" spans="1:2" ht="24.75" customHeight="1">
      <c r="A20" s="45" t="s">
        <v>20</v>
      </c>
      <c r="B20" s="72" t="s">
        <v>223</v>
      </c>
    </row>
    <row r="21" spans="1:2" ht="24.75" customHeight="1">
      <c r="A21" s="45" t="s">
        <v>21</v>
      </c>
      <c r="B21" s="72" t="s">
        <v>224</v>
      </c>
    </row>
    <row r="22" spans="1:2" ht="24.75" customHeight="1">
      <c r="A22" s="45" t="s">
        <v>22</v>
      </c>
      <c r="B22" s="72" t="s">
        <v>225</v>
      </c>
    </row>
    <row r="23" spans="1:2" ht="24.75" customHeight="1">
      <c r="A23" s="45" t="s">
        <v>23</v>
      </c>
      <c r="B23" s="72" t="s">
        <v>24</v>
      </c>
    </row>
    <row r="24" spans="1:2" ht="24.75" customHeight="1">
      <c r="A24" s="45" t="s">
        <v>25</v>
      </c>
      <c r="B24" s="72" t="s">
        <v>226</v>
      </c>
    </row>
    <row r="25" spans="1:2" ht="24.75" customHeight="1">
      <c r="A25" s="45" t="s">
        <v>26</v>
      </c>
      <c r="B25" s="40" t="s">
        <v>27</v>
      </c>
    </row>
    <row r="26" spans="1:2" ht="24.75" customHeight="1">
      <c r="A26" s="45" t="s">
        <v>28</v>
      </c>
      <c r="B26" s="40" t="s">
        <v>29</v>
      </c>
    </row>
    <row r="27" spans="1:2" ht="24.75" customHeight="1">
      <c r="A27" s="44" t="s">
        <v>30</v>
      </c>
      <c r="B27" s="46"/>
    </row>
    <row r="28" spans="1:2" ht="25.5" customHeight="1">
      <c r="A28" s="47" t="s">
        <v>31</v>
      </c>
      <c r="B28" s="74" t="s">
        <v>233</v>
      </c>
    </row>
    <row r="29" spans="1:2" ht="25.5" customHeight="1">
      <c r="A29" s="47" t="s">
        <v>32</v>
      </c>
      <c r="B29" s="74" t="s">
        <v>234</v>
      </c>
    </row>
    <row r="30" spans="1:2" ht="25.5" customHeight="1">
      <c r="A30" s="47" t="s">
        <v>33</v>
      </c>
      <c r="B30" s="74">
        <v>9819221943</v>
      </c>
    </row>
    <row r="31" spans="1:2" ht="25.5" customHeight="1">
      <c r="A31" s="47" t="s">
        <v>34</v>
      </c>
      <c r="B31" s="74">
        <v>66523529</v>
      </c>
    </row>
    <row r="32" spans="1:2" ht="25.5" customHeight="1">
      <c r="A32" s="47" t="s">
        <v>35</v>
      </c>
      <c r="B32" s="75" t="s">
        <v>235</v>
      </c>
    </row>
    <row r="33" spans="1:2" ht="25.5" customHeight="1">
      <c r="A33" s="47" t="s">
        <v>36</v>
      </c>
      <c r="B33" s="49" t="s">
        <v>37</v>
      </c>
    </row>
    <row r="34" spans="1:2" ht="47.25" customHeight="1">
      <c r="A34" s="50" t="s">
        <v>38</v>
      </c>
      <c r="B34" s="49" t="s">
        <v>39</v>
      </c>
    </row>
    <row r="35" spans="1:2" ht="46.5" customHeight="1">
      <c r="A35" s="50" t="s">
        <v>40</v>
      </c>
      <c r="B35" s="51" t="s">
        <v>241</v>
      </c>
    </row>
    <row r="36" spans="1:2" ht="24.75" customHeight="1">
      <c r="A36" s="50" t="s">
        <v>41</v>
      </c>
      <c r="B36" s="52" t="s">
        <v>218</v>
      </c>
    </row>
    <row r="37" spans="1:2" ht="12.75" customHeight="1">
      <c r="A37" s="81"/>
      <c r="B37" s="81"/>
    </row>
    <row r="38" spans="1:2" ht="29.25" customHeight="1">
      <c r="A38" s="82" t="s">
        <v>42</v>
      </c>
      <c r="B38" s="82"/>
    </row>
  </sheetData>
  <sheetProtection selectLockedCells="1" selectUnlockedCells="1"/>
  <mergeCells count="4">
    <mergeCell ref="A1:B1"/>
    <mergeCell ref="A2:B2"/>
    <mergeCell ref="A37:B37"/>
    <mergeCell ref="A38:B38"/>
  </mergeCells>
  <hyperlinks>
    <hyperlink ref="B32" r:id="rId1" display="asaar.qaiss@mahfin.com"/>
  </hyperlinks>
  <printOptions/>
  <pageMargins left="0.6402777777777777" right="0.5" top="0.6402777777777777" bottom="0.5902777777777778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1"/>
  <sheetViews>
    <sheetView showGridLines="0" zoomScalePageLayoutView="0" workbookViewId="0" topLeftCell="O20">
      <selection activeCell="DQ41" sqref="DQ41"/>
    </sheetView>
  </sheetViews>
  <sheetFormatPr defaultColWidth="9.140625" defaultRowHeight="12.75"/>
  <cols>
    <col min="1" max="1" width="5.8515625" style="0" customWidth="1"/>
    <col min="2" max="3" width="22.7109375" style="0" customWidth="1"/>
    <col min="4" max="4" width="26.7109375" style="0" customWidth="1"/>
    <col min="5" max="5" width="21.57421875" style="0" customWidth="1"/>
    <col min="6" max="6" width="14.00390625" style="0" customWidth="1"/>
    <col min="7" max="7" width="12.421875" style="0" customWidth="1"/>
    <col min="8" max="8" width="11.57421875" style="0" customWidth="1"/>
    <col min="9" max="9" width="12.00390625" style="0" customWidth="1"/>
    <col min="10" max="10" width="20.8515625" style="0" customWidth="1"/>
    <col min="11" max="11" width="32.28125" style="0" customWidth="1"/>
    <col min="12" max="12" width="38.140625" style="0" customWidth="1"/>
    <col min="13" max="13" width="12.28125" style="0" customWidth="1"/>
    <col min="17" max="17" width="17.7109375" style="0" customWidth="1"/>
    <col min="18" max="18" width="15.57421875" style="0" customWidth="1"/>
    <col min="19" max="25" width="0" style="0" hidden="1" customWidth="1"/>
    <col min="30" max="45" width="0" style="0" hidden="1" customWidth="1"/>
    <col min="47" max="111" width="0" style="0" hidden="1" customWidth="1"/>
  </cols>
  <sheetData>
    <row r="1" spans="2:8" ht="12.75">
      <c r="B1" s="4" t="s">
        <v>43</v>
      </c>
      <c r="C1" s="4"/>
      <c r="E1" s="4"/>
      <c r="F1" s="4"/>
      <c r="G1" s="4"/>
      <c r="H1" s="4"/>
    </row>
    <row r="2" spans="2:8" ht="12.75">
      <c r="B2" s="5" t="s">
        <v>44</v>
      </c>
      <c r="C2" s="5"/>
      <c r="E2" s="5"/>
      <c r="F2" s="5"/>
      <c r="G2" s="5"/>
      <c r="H2" s="5"/>
    </row>
    <row r="3" spans="2:8" ht="12.75">
      <c r="B3" s="5" t="s">
        <v>45</v>
      </c>
      <c r="C3" s="5"/>
      <c r="E3" s="5"/>
      <c r="F3" s="5"/>
      <c r="G3" s="5"/>
      <c r="H3" s="5"/>
    </row>
    <row r="4" spans="2:8" ht="12.75">
      <c r="B4" s="5" t="s">
        <v>46</v>
      </c>
      <c r="C4" s="5"/>
      <c r="E4" s="5"/>
      <c r="F4" s="5"/>
      <c r="G4" s="5"/>
      <c r="H4" s="5"/>
    </row>
    <row r="5" spans="33:39" ht="12.75">
      <c r="AG5" s="1"/>
      <c r="AL5" s="6"/>
      <c r="AM5" s="4"/>
    </row>
    <row r="6" spans="1:118" ht="36" customHeight="1">
      <c r="A6" s="96" t="s">
        <v>217</v>
      </c>
      <c r="B6" s="95" t="s">
        <v>47</v>
      </c>
      <c r="C6" s="96" t="s">
        <v>232</v>
      </c>
      <c r="D6" s="86" t="s">
        <v>48</v>
      </c>
      <c r="E6" s="95" t="s">
        <v>31</v>
      </c>
      <c r="F6" s="95" t="s">
        <v>49</v>
      </c>
      <c r="G6" s="95" t="s">
        <v>50</v>
      </c>
      <c r="H6" s="95" t="s">
        <v>51</v>
      </c>
      <c r="I6" s="95" t="s">
        <v>52</v>
      </c>
      <c r="J6" s="95" t="s">
        <v>53</v>
      </c>
      <c r="K6" s="95" t="s">
        <v>54</v>
      </c>
      <c r="L6" s="95" t="s">
        <v>22</v>
      </c>
      <c r="M6" s="95" t="s">
        <v>23</v>
      </c>
      <c r="N6" s="95" t="s">
        <v>55</v>
      </c>
      <c r="O6" s="95" t="s">
        <v>56</v>
      </c>
      <c r="P6" s="95" t="s">
        <v>57</v>
      </c>
      <c r="Q6" s="95" t="s">
        <v>58</v>
      </c>
      <c r="R6" s="95" t="s">
        <v>59</v>
      </c>
      <c r="S6" s="89" t="s">
        <v>60</v>
      </c>
      <c r="T6" s="89"/>
      <c r="U6" s="89"/>
      <c r="V6" s="89"/>
      <c r="W6" s="89"/>
      <c r="X6" s="89"/>
      <c r="Y6" s="89"/>
      <c r="Z6" s="92" t="s">
        <v>61</v>
      </c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4"/>
      <c r="AL6" s="88" t="s">
        <v>62</v>
      </c>
      <c r="AM6" s="88"/>
      <c r="AN6" s="88"/>
      <c r="AO6" s="88" t="s">
        <v>63</v>
      </c>
      <c r="AP6" s="88"/>
      <c r="AQ6" s="88"/>
      <c r="AR6" s="88" t="s">
        <v>64</v>
      </c>
      <c r="AS6" s="88"/>
      <c r="AT6" s="88" t="s">
        <v>231</v>
      </c>
      <c r="AU6" s="88"/>
      <c r="AV6" s="88"/>
      <c r="AW6" s="88"/>
      <c r="AX6" s="88"/>
      <c r="AY6" s="88" t="s">
        <v>65</v>
      </c>
      <c r="AZ6" s="88"/>
      <c r="BA6" s="88"/>
      <c r="BB6" s="88"/>
      <c r="BC6" s="88"/>
      <c r="BD6" s="88"/>
      <c r="BE6" s="88" t="s">
        <v>66</v>
      </c>
      <c r="BF6" s="88"/>
      <c r="BG6" s="88" t="s">
        <v>67</v>
      </c>
      <c r="BH6" s="88"/>
      <c r="BI6" s="88" t="s">
        <v>68</v>
      </c>
      <c r="BJ6" s="85" t="s">
        <v>69</v>
      </c>
      <c r="BK6" s="91" t="s">
        <v>70</v>
      </c>
      <c r="BL6" s="91"/>
      <c r="BM6" s="91"/>
      <c r="BN6" s="91"/>
      <c r="BO6" s="91" t="s">
        <v>71</v>
      </c>
      <c r="BP6" s="91"/>
      <c r="BQ6" s="91"/>
      <c r="BR6" s="91"/>
      <c r="BS6" s="91" t="s">
        <v>72</v>
      </c>
      <c r="BT6" s="91"/>
      <c r="BU6" s="91"/>
      <c r="BV6" s="91"/>
      <c r="BW6" s="91" t="s">
        <v>73</v>
      </c>
      <c r="BX6" s="91"/>
      <c r="BY6" s="91"/>
      <c r="BZ6" s="91"/>
      <c r="CA6" s="87" t="s">
        <v>74</v>
      </c>
      <c r="CB6" s="88" t="s">
        <v>75</v>
      </c>
      <c r="CC6" s="88"/>
      <c r="CD6" s="88" t="s">
        <v>76</v>
      </c>
      <c r="CE6" s="88"/>
      <c r="CF6" s="89" t="s">
        <v>77</v>
      </c>
      <c r="CG6" s="89"/>
      <c r="CH6" s="89"/>
      <c r="CI6" s="89"/>
      <c r="CJ6" s="89" t="s">
        <v>78</v>
      </c>
      <c r="CK6" s="89"/>
      <c r="CL6" s="89"/>
      <c r="CM6" s="89"/>
      <c r="CN6" s="89" t="s">
        <v>79</v>
      </c>
      <c r="CO6" s="89"/>
      <c r="CP6" s="89"/>
      <c r="CQ6" s="89"/>
      <c r="CR6" s="88" t="s">
        <v>80</v>
      </c>
      <c r="CS6" s="88"/>
      <c r="CT6" s="88"/>
      <c r="CU6" s="88" t="s">
        <v>81</v>
      </c>
      <c r="CV6" s="88"/>
      <c r="CW6" s="88"/>
      <c r="CX6" s="88" t="s">
        <v>82</v>
      </c>
      <c r="CY6" s="88"/>
      <c r="CZ6" s="88"/>
      <c r="DA6" s="88" t="s">
        <v>83</v>
      </c>
      <c r="DB6" s="88"/>
      <c r="DC6" s="84" t="s">
        <v>84</v>
      </c>
      <c r="DD6" s="84"/>
      <c r="DE6" s="84"/>
      <c r="DF6" s="85" t="s">
        <v>85</v>
      </c>
      <c r="DG6" s="85"/>
      <c r="DH6" s="86" t="s">
        <v>86</v>
      </c>
      <c r="DI6" s="86"/>
      <c r="DJ6" s="86"/>
      <c r="DK6" s="86"/>
      <c r="DL6" s="86"/>
      <c r="DM6" s="86"/>
      <c r="DN6" s="86"/>
    </row>
    <row r="7" spans="1:118" ht="27.75" customHeight="1">
      <c r="A7" s="86"/>
      <c r="B7" s="95"/>
      <c r="C7" s="86"/>
      <c r="D7" s="86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53" t="s">
        <v>87</v>
      </c>
      <c r="T7" s="53" t="s">
        <v>88</v>
      </c>
      <c r="U7" s="53" t="s">
        <v>89</v>
      </c>
      <c r="V7" s="53" t="s">
        <v>90</v>
      </c>
      <c r="W7" s="53" t="s">
        <v>91</v>
      </c>
      <c r="X7" s="53" t="s">
        <v>92</v>
      </c>
      <c r="Y7" s="53" t="s">
        <v>93</v>
      </c>
      <c r="Z7" s="53" t="s">
        <v>230</v>
      </c>
      <c r="AA7" s="53" t="s">
        <v>228</v>
      </c>
      <c r="AB7" s="53" t="s">
        <v>229</v>
      </c>
      <c r="AC7" s="53" t="s">
        <v>91</v>
      </c>
      <c r="AD7" s="53" t="s">
        <v>91</v>
      </c>
      <c r="AE7" s="53" t="s">
        <v>92</v>
      </c>
      <c r="AF7" s="53" t="s">
        <v>95</v>
      </c>
      <c r="AG7" s="53" t="s">
        <v>96</v>
      </c>
      <c r="AH7" s="53" t="s">
        <v>97</v>
      </c>
      <c r="AI7" s="53" t="s">
        <v>98</v>
      </c>
      <c r="AJ7" s="53" t="s">
        <v>99</v>
      </c>
      <c r="AK7" s="53" t="s">
        <v>100</v>
      </c>
      <c r="AL7" s="55" t="s">
        <v>101</v>
      </c>
      <c r="AM7" s="55" t="s">
        <v>94</v>
      </c>
      <c r="AN7" s="55" t="s">
        <v>89</v>
      </c>
      <c r="AO7" s="53" t="s">
        <v>102</v>
      </c>
      <c r="AP7" s="53" t="s">
        <v>103</v>
      </c>
      <c r="AQ7" s="53" t="s">
        <v>104</v>
      </c>
      <c r="AR7" s="53" t="s">
        <v>94</v>
      </c>
      <c r="AS7" s="54" t="s">
        <v>102</v>
      </c>
      <c r="AT7" s="53" t="s">
        <v>94</v>
      </c>
      <c r="AU7" s="53" t="s">
        <v>89</v>
      </c>
      <c r="AV7" s="53" t="s">
        <v>91</v>
      </c>
      <c r="AW7" s="53" t="s">
        <v>96</v>
      </c>
      <c r="AX7" s="53" t="s">
        <v>97</v>
      </c>
      <c r="AY7" s="53" t="s">
        <v>94</v>
      </c>
      <c r="AZ7" s="53" t="s">
        <v>89</v>
      </c>
      <c r="BA7" s="53" t="s">
        <v>91</v>
      </c>
      <c r="BB7" s="53" t="s">
        <v>92</v>
      </c>
      <c r="BC7" s="53" t="s">
        <v>96</v>
      </c>
      <c r="BD7" s="53" t="s">
        <v>97</v>
      </c>
      <c r="BE7" s="54" t="s">
        <v>105</v>
      </c>
      <c r="BF7" s="54" t="s">
        <v>106</v>
      </c>
      <c r="BG7" s="54" t="s">
        <v>105</v>
      </c>
      <c r="BH7" s="54" t="s">
        <v>106</v>
      </c>
      <c r="BI7" s="88"/>
      <c r="BJ7" s="85"/>
      <c r="BK7" s="54" t="s">
        <v>107</v>
      </c>
      <c r="BL7" s="54" t="s">
        <v>108</v>
      </c>
      <c r="BM7" s="54" t="s">
        <v>109</v>
      </c>
      <c r="BN7" s="54" t="s">
        <v>110</v>
      </c>
      <c r="BO7" s="54" t="s">
        <v>107</v>
      </c>
      <c r="BP7" s="54" t="s">
        <v>108</v>
      </c>
      <c r="BQ7" s="54" t="s">
        <v>109</v>
      </c>
      <c r="BR7" s="54" t="s">
        <v>110</v>
      </c>
      <c r="BS7" s="54" t="s">
        <v>107</v>
      </c>
      <c r="BT7" s="54" t="s">
        <v>108</v>
      </c>
      <c r="BU7" s="54" t="s">
        <v>109</v>
      </c>
      <c r="BV7" s="54" t="s">
        <v>110</v>
      </c>
      <c r="BW7" s="54" t="s">
        <v>107</v>
      </c>
      <c r="BX7" s="54" t="s">
        <v>108</v>
      </c>
      <c r="BY7" s="54" t="s">
        <v>109</v>
      </c>
      <c r="BZ7" s="54" t="s">
        <v>110</v>
      </c>
      <c r="CA7" s="87"/>
      <c r="CB7" s="55" t="s">
        <v>105</v>
      </c>
      <c r="CC7" s="55" t="s">
        <v>106</v>
      </c>
      <c r="CD7" s="55" t="s">
        <v>94</v>
      </c>
      <c r="CE7" s="55" t="s">
        <v>102</v>
      </c>
      <c r="CF7" s="55" t="s">
        <v>94</v>
      </c>
      <c r="CG7" s="55" t="s">
        <v>89</v>
      </c>
      <c r="CH7" s="55" t="s">
        <v>91</v>
      </c>
      <c r="CI7" s="55" t="s">
        <v>92</v>
      </c>
      <c r="CJ7" s="55" t="s">
        <v>94</v>
      </c>
      <c r="CK7" s="55" t="s">
        <v>89</v>
      </c>
      <c r="CL7" s="55" t="s">
        <v>91</v>
      </c>
      <c r="CM7" s="55" t="s">
        <v>92</v>
      </c>
      <c r="CN7" s="55" t="s">
        <v>94</v>
      </c>
      <c r="CO7" s="55" t="s">
        <v>102</v>
      </c>
      <c r="CP7" s="55" t="s">
        <v>103</v>
      </c>
      <c r="CQ7" s="55" t="s">
        <v>104</v>
      </c>
      <c r="CR7" s="55" t="s">
        <v>111</v>
      </c>
      <c r="CS7" s="55" t="s">
        <v>112</v>
      </c>
      <c r="CT7" s="55" t="s">
        <v>113</v>
      </c>
      <c r="CU7" s="55" t="s">
        <v>89</v>
      </c>
      <c r="CV7" s="55" t="s">
        <v>91</v>
      </c>
      <c r="CW7" s="55" t="s">
        <v>92</v>
      </c>
      <c r="CX7" s="55" t="s">
        <v>89</v>
      </c>
      <c r="CY7" s="55" t="s">
        <v>91</v>
      </c>
      <c r="CZ7" s="55" t="s">
        <v>92</v>
      </c>
      <c r="DA7" s="55" t="s">
        <v>114</v>
      </c>
      <c r="DB7" s="55" t="s">
        <v>115</v>
      </c>
      <c r="DC7" s="56" t="s">
        <v>111</v>
      </c>
      <c r="DD7" s="56" t="s">
        <v>112</v>
      </c>
      <c r="DE7" s="56" t="s">
        <v>113</v>
      </c>
      <c r="DF7" s="85" t="s">
        <v>116</v>
      </c>
      <c r="DG7" s="85" t="s">
        <v>117</v>
      </c>
      <c r="DH7" s="83" t="s">
        <v>118</v>
      </c>
      <c r="DI7" s="90" t="s">
        <v>219</v>
      </c>
      <c r="DJ7" s="83" t="s">
        <v>119</v>
      </c>
      <c r="DK7" s="83" t="s">
        <v>121</v>
      </c>
      <c r="DL7" s="90" t="s">
        <v>220</v>
      </c>
      <c r="DM7" s="83" t="s">
        <v>120</v>
      </c>
      <c r="DN7" s="83" t="s">
        <v>122</v>
      </c>
    </row>
    <row r="8" spans="1:118" ht="27.75" customHeight="1">
      <c r="A8" s="86"/>
      <c r="B8" s="95"/>
      <c r="C8" s="86"/>
      <c r="D8" s="86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55">
        <v>2340</v>
      </c>
      <c r="T8" s="55">
        <v>3510</v>
      </c>
      <c r="U8" s="55">
        <v>4875</v>
      </c>
      <c r="V8" s="55">
        <v>5100</v>
      </c>
      <c r="W8" s="55">
        <v>5925</v>
      </c>
      <c r="X8" s="55">
        <v>7800</v>
      </c>
      <c r="Y8" s="55">
        <v>7920</v>
      </c>
      <c r="Z8" s="55">
        <v>1950</v>
      </c>
      <c r="AA8" s="55">
        <v>5400</v>
      </c>
      <c r="AB8" s="55">
        <v>7500</v>
      </c>
      <c r="AC8" s="55">
        <v>8700</v>
      </c>
      <c r="AD8" s="55">
        <v>7260</v>
      </c>
      <c r="AE8" s="55">
        <v>8625</v>
      </c>
      <c r="AF8" s="55">
        <v>8820</v>
      </c>
      <c r="AG8" s="55">
        <v>6900</v>
      </c>
      <c r="AH8" s="55">
        <v>10700</v>
      </c>
      <c r="AI8" s="55">
        <v>30000</v>
      </c>
      <c r="AJ8" s="55">
        <v>51000</v>
      </c>
      <c r="AK8" s="55">
        <v>66000</v>
      </c>
      <c r="AL8" s="55">
        <v>5040</v>
      </c>
      <c r="AM8" s="55">
        <v>8400</v>
      </c>
      <c r="AN8" s="55">
        <v>14100</v>
      </c>
      <c r="AO8" s="55">
        <v>9900</v>
      </c>
      <c r="AP8" s="55">
        <v>15000</v>
      </c>
      <c r="AQ8" s="55">
        <v>42000</v>
      </c>
      <c r="AR8" s="55">
        <v>7500</v>
      </c>
      <c r="AS8" s="55">
        <v>11100</v>
      </c>
      <c r="AT8" s="55">
        <v>20400</v>
      </c>
      <c r="AU8" s="55">
        <v>27720</v>
      </c>
      <c r="AV8" s="55">
        <v>38760</v>
      </c>
      <c r="AW8" s="55">
        <v>28200</v>
      </c>
      <c r="AX8" s="55">
        <v>45000</v>
      </c>
      <c r="AY8" s="55">
        <v>15000</v>
      </c>
      <c r="AZ8" s="55">
        <v>26400</v>
      </c>
      <c r="BA8" s="55">
        <v>36900</v>
      </c>
      <c r="BB8" s="55">
        <v>45000</v>
      </c>
      <c r="BC8" s="55">
        <v>35100</v>
      </c>
      <c r="BD8" s="55">
        <v>55200</v>
      </c>
      <c r="BE8" s="55">
        <v>4800</v>
      </c>
      <c r="BF8" s="55">
        <v>27000</v>
      </c>
      <c r="BG8" s="55">
        <v>4500</v>
      </c>
      <c r="BH8" s="55">
        <v>24000</v>
      </c>
      <c r="BI8" s="55">
        <v>16200</v>
      </c>
      <c r="BJ8" s="85"/>
      <c r="BK8" s="54">
        <v>1620</v>
      </c>
      <c r="BL8" s="54">
        <v>1620</v>
      </c>
      <c r="BM8" s="54">
        <v>1620</v>
      </c>
      <c r="BN8" s="54">
        <v>1620</v>
      </c>
      <c r="BO8" s="54">
        <v>2640</v>
      </c>
      <c r="BP8" s="54">
        <v>2640</v>
      </c>
      <c r="BQ8" s="54">
        <v>2640</v>
      </c>
      <c r="BR8" s="54">
        <v>2640</v>
      </c>
      <c r="BS8" s="54">
        <v>2910</v>
      </c>
      <c r="BT8" s="54">
        <v>2910</v>
      </c>
      <c r="BU8" s="54">
        <v>2910</v>
      </c>
      <c r="BV8" s="54">
        <v>2910</v>
      </c>
      <c r="BW8" s="54">
        <v>5520</v>
      </c>
      <c r="BX8" s="54">
        <v>5520</v>
      </c>
      <c r="BY8" s="54">
        <v>5520</v>
      </c>
      <c r="BZ8" s="54">
        <v>5520</v>
      </c>
      <c r="CA8" s="87"/>
      <c r="CB8" s="55">
        <v>360000</v>
      </c>
      <c r="CC8" s="55">
        <v>570000</v>
      </c>
      <c r="CD8" s="55">
        <v>9900</v>
      </c>
      <c r="CE8" s="55">
        <v>14400</v>
      </c>
      <c r="CF8" s="55">
        <v>99000</v>
      </c>
      <c r="CG8" s="55">
        <v>120000</v>
      </c>
      <c r="CH8" s="55">
        <v>138000</v>
      </c>
      <c r="CI8" s="55">
        <v>156000</v>
      </c>
      <c r="CJ8" s="55">
        <v>90000</v>
      </c>
      <c r="CK8" s="55">
        <v>105000</v>
      </c>
      <c r="CL8" s="55">
        <v>126000</v>
      </c>
      <c r="CM8" s="55">
        <v>144000</v>
      </c>
      <c r="CN8" s="55">
        <v>90000</v>
      </c>
      <c r="CO8" s="55">
        <v>108000</v>
      </c>
      <c r="CP8" s="55">
        <v>123000</v>
      </c>
      <c r="CQ8" s="55">
        <v>156000</v>
      </c>
      <c r="CR8" s="55">
        <v>15000</v>
      </c>
      <c r="CS8" s="55">
        <v>18000</v>
      </c>
      <c r="CT8" s="55">
        <v>24000</v>
      </c>
      <c r="CU8" s="55">
        <v>10800</v>
      </c>
      <c r="CV8" s="55">
        <v>15000</v>
      </c>
      <c r="CW8" s="55">
        <v>21000</v>
      </c>
      <c r="CX8" s="55">
        <v>24000</v>
      </c>
      <c r="CY8" s="55">
        <v>36000</v>
      </c>
      <c r="CZ8" s="55">
        <v>54000</v>
      </c>
      <c r="DA8" s="55">
        <v>2700</v>
      </c>
      <c r="DB8" s="55">
        <v>3900</v>
      </c>
      <c r="DC8" s="55">
        <v>10500</v>
      </c>
      <c r="DD8" s="55">
        <v>13500</v>
      </c>
      <c r="DE8" s="55">
        <v>18000</v>
      </c>
      <c r="DF8" s="85"/>
      <c r="DG8" s="85"/>
      <c r="DH8" s="83"/>
      <c r="DI8" s="83"/>
      <c r="DJ8" s="83"/>
      <c r="DK8" s="83"/>
      <c r="DL8" s="83"/>
      <c r="DM8" s="83"/>
      <c r="DN8" s="83"/>
    </row>
    <row r="9" spans="1:118" s="7" customFormat="1" ht="12.75">
      <c r="A9" s="31">
        <v>1</v>
      </c>
      <c r="B9" s="31">
        <f aca="true" t="shared" si="0" ref="B9:AC9">A9+1</f>
        <v>2</v>
      </c>
      <c r="C9" s="31"/>
      <c r="D9" s="31">
        <f>B9+1</f>
        <v>3</v>
      </c>
      <c r="E9" s="31">
        <f t="shared" si="0"/>
        <v>4</v>
      </c>
      <c r="F9" s="31">
        <f t="shared" si="0"/>
        <v>5</v>
      </c>
      <c r="G9" s="31">
        <f t="shared" si="0"/>
        <v>6</v>
      </c>
      <c r="H9" s="31">
        <f t="shared" si="0"/>
        <v>7</v>
      </c>
      <c r="I9" s="31">
        <f t="shared" si="0"/>
        <v>8</v>
      </c>
      <c r="J9" s="31">
        <f t="shared" si="0"/>
        <v>9</v>
      </c>
      <c r="K9" s="31">
        <f t="shared" si="0"/>
        <v>10</v>
      </c>
      <c r="L9" s="31">
        <f t="shared" si="0"/>
        <v>11</v>
      </c>
      <c r="M9" s="31">
        <f t="shared" si="0"/>
        <v>12</v>
      </c>
      <c r="N9" s="31">
        <f t="shared" si="0"/>
        <v>13</v>
      </c>
      <c r="O9" s="31">
        <f t="shared" si="0"/>
        <v>14</v>
      </c>
      <c r="P9" s="31">
        <f t="shared" si="0"/>
        <v>15</v>
      </c>
      <c r="Q9" s="31">
        <f t="shared" si="0"/>
        <v>16</v>
      </c>
      <c r="R9" s="31">
        <f t="shared" si="0"/>
        <v>17</v>
      </c>
      <c r="S9" s="31">
        <f t="shared" si="0"/>
        <v>18</v>
      </c>
      <c r="T9" s="31">
        <f t="shared" si="0"/>
        <v>19</v>
      </c>
      <c r="U9" s="31">
        <f t="shared" si="0"/>
        <v>20</v>
      </c>
      <c r="V9" s="31">
        <f t="shared" si="0"/>
        <v>21</v>
      </c>
      <c r="W9" s="31">
        <f t="shared" si="0"/>
        <v>22</v>
      </c>
      <c r="X9" s="31">
        <f t="shared" si="0"/>
        <v>23</v>
      </c>
      <c r="Y9" s="31">
        <f t="shared" si="0"/>
        <v>24</v>
      </c>
      <c r="Z9" s="31"/>
      <c r="AA9" s="31"/>
      <c r="AB9" s="31">
        <f>Y9+1</f>
        <v>25</v>
      </c>
      <c r="AC9" s="31">
        <f t="shared" si="0"/>
        <v>26</v>
      </c>
      <c r="AD9" s="31"/>
      <c r="AE9" s="31">
        <f aca="true" t="shared" si="1" ref="AE9:BJ9">AD9+1</f>
        <v>1</v>
      </c>
      <c r="AF9" s="31">
        <f t="shared" si="1"/>
        <v>2</v>
      </c>
      <c r="AG9" s="31">
        <f t="shared" si="1"/>
        <v>3</v>
      </c>
      <c r="AH9" s="31">
        <f t="shared" si="1"/>
        <v>4</v>
      </c>
      <c r="AI9" s="31">
        <f t="shared" si="1"/>
        <v>5</v>
      </c>
      <c r="AJ9" s="31">
        <f t="shared" si="1"/>
        <v>6</v>
      </c>
      <c r="AK9" s="31">
        <f t="shared" si="1"/>
        <v>7</v>
      </c>
      <c r="AL9" s="31">
        <f t="shared" si="1"/>
        <v>8</v>
      </c>
      <c r="AM9" s="31">
        <f t="shared" si="1"/>
        <v>9</v>
      </c>
      <c r="AN9" s="31">
        <f t="shared" si="1"/>
        <v>10</v>
      </c>
      <c r="AO9" s="31">
        <f t="shared" si="1"/>
        <v>11</v>
      </c>
      <c r="AP9" s="31">
        <f t="shared" si="1"/>
        <v>12</v>
      </c>
      <c r="AQ9" s="31">
        <f t="shared" si="1"/>
        <v>13</v>
      </c>
      <c r="AR9" s="31">
        <f t="shared" si="1"/>
        <v>14</v>
      </c>
      <c r="AS9" s="31">
        <f t="shared" si="1"/>
        <v>15</v>
      </c>
      <c r="AT9" s="31">
        <f t="shared" si="1"/>
        <v>16</v>
      </c>
      <c r="AU9" s="31">
        <f t="shared" si="1"/>
        <v>17</v>
      </c>
      <c r="AV9" s="31">
        <f t="shared" si="1"/>
        <v>18</v>
      </c>
      <c r="AW9" s="31">
        <f t="shared" si="1"/>
        <v>19</v>
      </c>
      <c r="AX9" s="31">
        <f t="shared" si="1"/>
        <v>20</v>
      </c>
      <c r="AY9" s="31">
        <f t="shared" si="1"/>
        <v>21</v>
      </c>
      <c r="AZ9" s="31">
        <f t="shared" si="1"/>
        <v>22</v>
      </c>
      <c r="BA9" s="31">
        <f t="shared" si="1"/>
        <v>23</v>
      </c>
      <c r="BB9" s="31">
        <f t="shared" si="1"/>
        <v>24</v>
      </c>
      <c r="BC9" s="31">
        <f t="shared" si="1"/>
        <v>25</v>
      </c>
      <c r="BD9" s="31">
        <f t="shared" si="1"/>
        <v>26</v>
      </c>
      <c r="BE9" s="31">
        <f t="shared" si="1"/>
        <v>27</v>
      </c>
      <c r="BF9" s="31">
        <f t="shared" si="1"/>
        <v>28</v>
      </c>
      <c r="BG9" s="31">
        <f t="shared" si="1"/>
        <v>29</v>
      </c>
      <c r="BH9" s="31">
        <f t="shared" si="1"/>
        <v>30</v>
      </c>
      <c r="BI9" s="31">
        <f t="shared" si="1"/>
        <v>31</v>
      </c>
      <c r="BJ9" s="31">
        <f t="shared" si="1"/>
        <v>32</v>
      </c>
      <c r="BK9" s="31">
        <f aca="true" t="shared" si="2" ref="BK9:CP9">BJ9+1</f>
        <v>33</v>
      </c>
      <c r="BL9" s="31">
        <f t="shared" si="2"/>
        <v>34</v>
      </c>
      <c r="BM9" s="31">
        <f t="shared" si="2"/>
        <v>35</v>
      </c>
      <c r="BN9" s="31">
        <f t="shared" si="2"/>
        <v>36</v>
      </c>
      <c r="BO9" s="31">
        <f t="shared" si="2"/>
        <v>37</v>
      </c>
      <c r="BP9" s="31">
        <f t="shared" si="2"/>
        <v>38</v>
      </c>
      <c r="BQ9" s="31">
        <f t="shared" si="2"/>
        <v>39</v>
      </c>
      <c r="BR9" s="31">
        <f t="shared" si="2"/>
        <v>40</v>
      </c>
      <c r="BS9" s="31">
        <f t="shared" si="2"/>
        <v>41</v>
      </c>
      <c r="BT9" s="31">
        <f t="shared" si="2"/>
        <v>42</v>
      </c>
      <c r="BU9" s="31">
        <f t="shared" si="2"/>
        <v>43</v>
      </c>
      <c r="BV9" s="31">
        <f t="shared" si="2"/>
        <v>44</v>
      </c>
      <c r="BW9" s="31">
        <f t="shared" si="2"/>
        <v>45</v>
      </c>
      <c r="BX9" s="31">
        <f t="shared" si="2"/>
        <v>46</v>
      </c>
      <c r="BY9" s="31">
        <f t="shared" si="2"/>
        <v>47</v>
      </c>
      <c r="BZ9" s="31">
        <f t="shared" si="2"/>
        <v>48</v>
      </c>
      <c r="CA9" s="31">
        <f t="shared" si="2"/>
        <v>49</v>
      </c>
      <c r="CB9" s="31">
        <f t="shared" si="2"/>
        <v>50</v>
      </c>
      <c r="CC9" s="31">
        <f t="shared" si="2"/>
        <v>51</v>
      </c>
      <c r="CD9" s="31">
        <f t="shared" si="2"/>
        <v>52</v>
      </c>
      <c r="CE9" s="31">
        <f t="shared" si="2"/>
        <v>53</v>
      </c>
      <c r="CF9" s="31">
        <f t="shared" si="2"/>
        <v>54</v>
      </c>
      <c r="CG9" s="31">
        <f t="shared" si="2"/>
        <v>55</v>
      </c>
      <c r="CH9" s="31">
        <f t="shared" si="2"/>
        <v>56</v>
      </c>
      <c r="CI9" s="31">
        <f t="shared" si="2"/>
        <v>57</v>
      </c>
      <c r="CJ9" s="31">
        <f t="shared" si="2"/>
        <v>58</v>
      </c>
      <c r="CK9" s="31">
        <f t="shared" si="2"/>
        <v>59</v>
      </c>
      <c r="CL9" s="31">
        <f t="shared" si="2"/>
        <v>60</v>
      </c>
      <c r="CM9" s="31">
        <f t="shared" si="2"/>
        <v>61</v>
      </c>
      <c r="CN9" s="31">
        <f t="shared" si="2"/>
        <v>62</v>
      </c>
      <c r="CO9" s="31">
        <f t="shared" si="2"/>
        <v>63</v>
      </c>
      <c r="CP9" s="31">
        <f t="shared" si="2"/>
        <v>64</v>
      </c>
      <c r="CQ9" s="31">
        <f aca="true" t="shared" si="3" ref="CQ9:DN9">CP9+1</f>
        <v>65</v>
      </c>
      <c r="CR9" s="31">
        <f t="shared" si="3"/>
        <v>66</v>
      </c>
      <c r="CS9" s="31">
        <f t="shared" si="3"/>
        <v>67</v>
      </c>
      <c r="CT9" s="31">
        <f t="shared" si="3"/>
        <v>68</v>
      </c>
      <c r="CU9" s="31">
        <f t="shared" si="3"/>
        <v>69</v>
      </c>
      <c r="CV9" s="31">
        <f t="shared" si="3"/>
        <v>70</v>
      </c>
      <c r="CW9" s="31">
        <f t="shared" si="3"/>
        <v>71</v>
      </c>
      <c r="CX9" s="31">
        <f t="shared" si="3"/>
        <v>72</v>
      </c>
      <c r="CY9" s="31">
        <f t="shared" si="3"/>
        <v>73</v>
      </c>
      <c r="CZ9" s="31">
        <f t="shared" si="3"/>
        <v>74</v>
      </c>
      <c r="DA9" s="31">
        <f t="shared" si="3"/>
        <v>75</v>
      </c>
      <c r="DB9" s="31">
        <f t="shared" si="3"/>
        <v>76</v>
      </c>
      <c r="DC9" s="31">
        <f t="shared" si="3"/>
        <v>77</v>
      </c>
      <c r="DD9" s="31">
        <f t="shared" si="3"/>
        <v>78</v>
      </c>
      <c r="DE9" s="31">
        <f t="shared" si="3"/>
        <v>79</v>
      </c>
      <c r="DF9" s="31">
        <f t="shared" si="3"/>
        <v>80</v>
      </c>
      <c r="DG9" s="31">
        <f t="shared" si="3"/>
        <v>81</v>
      </c>
      <c r="DH9" s="31">
        <f t="shared" si="3"/>
        <v>82</v>
      </c>
      <c r="DI9" s="31">
        <f t="shared" si="3"/>
        <v>83</v>
      </c>
      <c r="DJ9" s="31">
        <f t="shared" si="3"/>
        <v>84</v>
      </c>
      <c r="DK9" s="31">
        <f t="shared" si="3"/>
        <v>85</v>
      </c>
      <c r="DL9" s="31">
        <f t="shared" si="3"/>
        <v>86</v>
      </c>
      <c r="DM9" s="31">
        <f t="shared" si="3"/>
        <v>87</v>
      </c>
      <c r="DN9" s="31">
        <f t="shared" si="3"/>
        <v>88</v>
      </c>
    </row>
    <row r="10" spans="1:118" ht="15.75" customHeight="1">
      <c r="A10" s="40"/>
      <c r="B10" s="36"/>
      <c r="C10" s="36"/>
      <c r="D10" s="35"/>
      <c r="E10" s="35"/>
      <c r="F10" s="31"/>
      <c r="G10" s="35"/>
      <c r="H10" s="35"/>
      <c r="I10" s="57"/>
      <c r="J10" s="36"/>
      <c r="K10" s="40"/>
      <c r="L10" s="40"/>
      <c r="M10" s="31"/>
      <c r="N10" s="31"/>
      <c r="O10" s="58"/>
      <c r="P10" s="58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59"/>
      <c r="CH10" s="31"/>
      <c r="CI10" s="6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</row>
    <row r="11" spans="1:118" ht="15.75" customHeight="1">
      <c r="A11" s="30"/>
      <c r="B11" s="36"/>
      <c r="C11" s="36"/>
      <c r="D11" s="61"/>
      <c r="E11" s="62"/>
      <c r="F11" s="35"/>
      <c r="G11" s="62"/>
      <c r="H11" s="68"/>
      <c r="I11" s="63"/>
      <c r="J11" s="30"/>
      <c r="K11" s="40"/>
      <c r="L11" s="40"/>
      <c r="M11" s="68"/>
      <c r="N11" s="68"/>
      <c r="O11" s="69"/>
      <c r="P11" s="69"/>
      <c r="Q11" s="68"/>
      <c r="R11" s="36"/>
      <c r="S11" s="37"/>
      <c r="T11" s="37"/>
      <c r="U11" s="37"/>
      <c r="V11" s="37"/>
      <c r="W11" s="37"/>
      <c r="X11" s="37"/>
      <c r="Y11" s="37"/>
      <c r="Z11" s="37"/>
      <c r="AA11" s="37"/>
      <c r="AB11" s="68"/>
      <c r="AC11" s="68"/>
      <c r="AD11" s="37"/>
      <c r="AE11" s="37"/>
      <c r="AF11" s="37"/>
      <c r="AG11" s="37"/>
      <c r="AH11" s="37"/>
      <c r="AI11" s="37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70"/>
      <c r="CH11" s="68"/>
      <c r="CI11" s="70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71"/>
      <c r="DM11" s="37"/>
      <c r="DN11" s="71"/>
    </row>
    <row r="12" spans="1:118" ht="15.75" customHeight="1">
      <c r="A12" s="35"/>
      <c r="B12" s="36"/>
      <c r="C12" s="36"/>
      <c r="D12" s="61"/>
      <c r="E12" s="46"/>
      <c r="F12" s="36"/>
      <c r="G12" s="35"/>
      <c r="H12" s="36"/>
      <c r="I12" s="67"/>
      <c r="J12" s="36"/>
      <c r="K12" s="36"/>
      <c r="L12" s="36"/>
      <c r="M12" s="36"/>
      <c r="N12" s="36"/>
      <c r="O12" s="64"/>
      <c r="P12" s="64"/>
      <c r="Q12" s="36"/>
      <c r="R12" s="36"/>
      <c r="S12" s="37"/>
      <c r="T12" s="37"/>
      <c r="U12" s="37"/>
      <c r="V12" s="37"/>
      <c r="W12" s="37"/>
      <c r="X12" s="37"/>
      <c r="Y12" s="37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70"/>
      <c r="CH12" s="68"/>
      <c r="CI12" s="70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5"/>
      <c r="DI12" s="66"/>
      <c r="DJ12" s="66"/>
      <c r="DK12" s="35"/>
      <c r="DL12" s="66"/>
      <c r="DM12" s="66"/>
      <c r="DN12" s="66"/>
    </row>
    <row r="13" spans="1:118" ht="15.75" customHeight="1">
      <c r="A13" s="35">
        <v>1</v>
      </c>
      <c r="B13" s="36" t="s">
        <v>244</v>
      </c>
      <c r="C13" s="32" t="s">
        <v>245</v>
      </c>
      <c r="D13" s="61" t="s">
        <v>227</v>
      </c>
      <c r="E13" s="77" t="s">
        <v>246</v>
      </c>
      <c r="F13" s="78" t="s">
        <v>242</v>
      </c>
      <c r="G13" s="77">
        <v>9910995501</v>
      </c>
      <c r="H13" s="78" t="s">
        <v>206</v>
      </c>
      <c r="I13" s="67" t="s">
        <v>206</v>
      </c>
      <c r="J13" s="36" t="s">
        <v>247</v>
      </c>
      <c r="K13" s="36" t="s">
        <v>248</v>
      </c>
      <c r="L13" s="36" t="s">
        <v>249</v>
      </c>
      <c r="M13" s="36" t="s">
        <v>244</v>
      </c>
      <c r="N13" s="36">
        <v>110065</v>
      </c>
      <c r="O13" s="64">
        <v>1</v>
      </c>
      <c r="P13" s="64">
        <v>0</v>
      </c>
      <c r="Q13" s="36" t="s">
        <v>123</v>
      </c>
      <c r="R13" s="36" t="s">
        <v>250</v>
      </c>
      <c r="S13" s="37"/>
      <c r="T13" s="37"/>
      <c r="U13" s="37"/>
      <c r="V13" s="37"/>
      <c r="W13" s="37"/>
      <c r="X13" s="37"/>
      <c r="Y13" s="37"/>
      <c r="Z13" s="36">
        <v>0</v>
      </c>
      <c r="AA13" s="36">
        <v>0</v>
      </c>
      <c r="AB13" s="36">
        <v>1</v>
      </c>
      <c r="AC13" s="36">
        <v>0</v>
      </c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>
        <v>0</v>
      </c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70"/>
      <c r="CH13" s="68"/>
      <c r="CI13" s="70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5">
        <f>Z13*2010+AA13*5400+AB13*7500+AC13*8700+AT13*20400</f>
        <v>7500</v>
      </c>
      <c r="DI13" s="66">
        <f>(AA13*5400)*38.17%+(AB13*7500)*37%+(AC13*8700)*37%+(AT13*20400)*41.63%</f>
        <v>2775</v>
      </c>
      <c r="DJ13" s="66">
        <f>DH13-DI13</f>
        <v>4725</v>
      </c>
      <c r="DK13" s="35">
        <f>AA13*150+AB13*150+AC13*150+AT13*150</f>
        <v>150</v>
      </c>
      <c r="DL13" s="66">
        <f>DK13+DJ13</f>
        <v>4875</v>
      </c>
      <c r="DM13" s="66">
        <f>DL13*12.5%</f>
        <v>609.375</v>
      </c>
      <c r="DN13" s="66">
        <f>DM13+DL13</f>
        <v>5484.375</v>
      </c>
    </row>
    <row r="14" spans="1:118" ht="15.75" customHeight="1">
      <c r="A14" s="35"/>
      <c r="B14" s="36"/>
      <c r="C14" s="36"/>
      <c r="D14" s="61"/>
      <c r="E14" s="46"/>
      <c r="F14" s="36"/>
      <c r="G14" s="35"/>
      <c r="H14" s="36"/>
      <c r="I14" s="67"/>
      <c r="J14" s="36"/>
      <c r="K14" s="36"/>
      <c r="L14" s="36"/>
      <c r="M14" s="36"/>
      <c r="N14" s="36"/>
      <c r="O14" s="64"/>
      <c r="P14" s="64"/>
      <c r="Q14" s="36"/>
      <c r="R14" s="36"/>
      <c r="S14" s="37"/>
      <c r="T14" s="37"/>
      <c r="U14" s="37"/>
      <c r="V14" s="37"/>
      <c r="W14" s="37"/>
      <c r="X14" s="37"/>
      <c r="Y14" s="37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70"/>
      <c r="CH14" s="68"/>
      <c r="CI14" s="70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5"/>
      <c r="DI14" s="66"/>
      <c r="DJ14" s="66"/>
      <c r="DK14" s="35"/>
      <c r="DL14" s="66"/>
      <c r="DM14" s="66"/>
      <c r="DN14" s="66"/>
    </row>
    <row r="15" spans="1:118" ht="15.75" customHeight="1">
      <c r="A15" s="35"/>
      <c r="B15" s="36"/>
      <c r="C15" s="36"/>
      <c r="D15" s="61"/>
      <c r="E15" s="46"/>
      <c r="F15" s="36"/>
      <c r="G15" s="35"/>
      <c r="H15" s="36"/>
      <c r="I15" s="67"/>
      <c r="J15" s="36"/>
      <c r="K15" s="36"/>
      <c r="L15" s="36"/>
      <c r="M15" s="36"/>
      <c r="N15" s="36"/>
      <c r="O15" s="64"/>
      <c r="P15" s="64"/>
      <c r="Q15" s="36"/>
      <c r="R15" s="36"/>
      <c r="S15" s="37"/>
      <c r="T15" s="37"/>
      <c r="U15" s="37"/>
      <c r="V15" s="37"/>
      <c r="W15" s="37"/>
      <c r="X15" s="37"/>
      <c r="Y15" s="37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70"/>
      <c r="CH15" s="68"/>
      <c r="CI15" s="70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5"/>
      <c r="DI15" s="66"/>
      <c r="DJ15" s="66"/>
      <c r="DK15" s="35"/>
      <c r="DL15" s="66"/>
      <c r="DM15" s="66"/>
      <c r="DN15" s="66"/>
    </row>
    <row r="16" spans="1:118" ht="15.75" customHeight="1">
      <c r="A16" s="35">
        <v>2</v>
      </c>
      <c r="B16" s="36" t="s">
        <v>251</v>
      </c>
      <c r="C16" s="32" t="s">
        <v>252</v>
      </c>
      <c r="D16" s="61" t="s">
        <v>227</v>
      </c>
      <c r="E16" s="76" t="s">
        <v>253</v>
      </c>
      <c r="F16" s="36" t="s">
        <v>242</v>
      </c>
      <c r="G16" s="76">
        <v>9993200735</v>
      </c>
      <c r="H16" s="36" t="s">
        <v>206</v>
      </c>
      <c r="I16" s="79" t="s">
        <v>206</v>
      </c>
      <c r="J16" s="76" t="s">
        <v>254</v>
      </c>
      <c r="K16" s="36" t="s">
        <v>255</v>
      </c>
      <c r="L16" s="36" t="s">
        <v>256</v>
      </c>
      <c r="M16" s="36" t="s">
        <v>257</v>
      </c>
      <c r="N16" s="36">
        <v>486001</v>
      </c>
      <c r="O16" s="64">
        <v>1</v>
      </c>
      <c r="P16" s="64">
        <v>0</v>
      </c>
      <c r="Q16" s="36" t="s">
        <v>123</v>
      </c>
      <c r="R16" s="36" t="s">
        <v>243</v>
      </c>
      <c r="S16" s="35"/>
      <c r="T16" s="35"/>
      <c r="U16" s="35"/>
      <c r="V16" s="35"/>
      <c r="W16" s="35"/>
      <c r="X16" s="35"/>
      <c r="Y16" s="35"/>
      <c r="Z16" s="36">
        <v>0</v>
      </c>
      <c r="AA16" s="36">
        <v>4</v>
      </c>
      <c r="AB16" s="36">
        <v>1</v>
      </c>
      <c r="AC16" s="36">
        <v>0</v>
      </c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>
        <v>1</v>
      </c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65"/>
      <c r="CH16" s="36"/>
      <c r="CI16" s="6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>
        <f>Z16*2010+AA16*5400+AB16*7500+AC16*8700+AT16*20400</f>
        <v>49500</v>
      </c>
      <c r="DI16" s="66">
        <f>(Z16*2010)*29.15%+(AA16*5400)*27.65%+(AB16*7500)*27.54%+(AC16*8700)*27.61%+(AT16*20400)*30.94%</f>
        <v>14349.66</v>
      </c>
      <c r="DJ16" s="66">
        <f>DH16-DI16</f>
        <v>35150.34</v>
      </c>
      <c r="DK16" s="35">
        <f>Z16*30+AA16*150+AB16*150+AC16*150+AT16*150</f>
        <v>900</v>
      </c>
      <c r="DL16" s="66">
        <f>DK16+DJ16</f>
        <v>36050.34</v>
      </c>
      <c r="DM16" s="66">
        <f>DL16*14%</f>
        <v>5047.0476</v>
      </c>
      <c r="DN16" s="66">
        <f>DM16+DL16</f>
        <v>41097.387599999995</v>
      </c>
    </row>
    <row r="17" spans="1:118" ht="15.75" customHeight="1">
      <c r="A17" s="35"/>
      <c r="B17" s="36"/>
      <c r="C17" s="36"/>
      <c r="D17" s="61"/>
      <c r="E17" s="46"/>
      <c r="F17" s="36"/>
      <c r="G17" s="35"/>
      <c r="H17" s="36"/>
      <c r="I17" s="67"/>
      <c r="J17" s="36"/>
      <c r="K17" s="36"/>
      <c r="L17" s="36"/>
      <c r="M17" s="36"/>
      <c r="N17" s="36"/>
      <c r="O17" s="64"/>
      <c r="P17" s="64"/>
      <c r="Q17" s="36"/>
      <c r="R17" s="36"/>
      <c r="S17" s="37"/>
      <c r="T17" s="37"/>
      <c r="U17" s="37"/>
      <c r="V17" s="37"/>
      <c r="W17" s="37"/>
      <c r="X17" s="37"/>
      <c r="Y17" s="37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70"/>
      <c r="CH17" s="68"/>
      <c r="CI17" s="70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5"/>
      <c r="DI17" s="66"/>
      <c r="DJ17" s="66"/>
      <c r="DK17" s="35"/>
      <c r="DL17" s="66"/>
      <c r="DM17" s="66"/>
      <c r="DN17" s="66"/>
    </row>
    <row r="18" spans="1:118" ht="15.75" customHeight="1">
      <c r="A18" s="35"/>
      <c r="B18" s="36"/>
      <c r="C18" s="36"/>
      <c r="D18" s="61"/>
      <c r="E18" s="46"/>
      <c r="F18" s="36"/>
      <c r="G18" s="35"/>
      <c r="H18" s="36"/>
      <c r="I18" s="67"/>
      <c r="J18" s="36"/>
      <c r="K18" s="36"/>
      <c r="L18" s="36"/>
      <c r="M18" s="36"/>
      <c r="N18" s="36"/>
      <c r="O18" s="64"/>
      <c r="P18" s="64"/>
      <c r="Q18" s="36"/>
      <c r="R18" s="36"/>
      <c r="S18" s="37"/>
      <c r="T18" s="37"/>
      <c r="U18" s="37"/>
      <c r="V18" s="37"/>
      <c r="W18" s="37"/>
      <c r="X18" s="37"/>
      <c r="Y18" s="37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70"/>
      <c r="CH18" s="68"/>
      <c r="CI18" s="70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5"/>
      <c r="DI18" s="66"/>
      <c r="DJ18" s="66"/>
      <c r="DK18" s="35"/>
      <c r="DL18" s="66"/>
      <c r="DM18" s="66"/>
      <c r="DN18" s="66"/>
    </row>
    <row r="19" spans="1:118" ht="15.75" customHeight="1">
      <c r="A19" s="35">
        <v>3</v>
      </c>
      <c r="B19" s="36" t="s">
        <v>258</v>
      </c>
      <c r="C19" s="32" t="s">
        <v>259</v>
      </c>
      <c r="D19" s="61" t="s">
        <v>227</v>
      </c>
      <c r="E19" s="76" t="s">
        <v>260</v>
      </c>
      <c r="F19" s="36" t="s">
        <v>242</v>
      </c>
      <c r="G19" s="76">
        <v>9678008801</v>
      </c>
      <c r="H19" s="36" t="s">
        <v>206</v>
      </c>
      <c r="I19" s="79" t="s">
        <v>206</v>
      </c>
      <c r="J19" s="76" t="s">
        <v>261</v>
      </c>
      <c r="K19" s="36" t="s">
        <v>262</v>
      </c>
      <c r="L19" s="36" t="s">
        <v>263</v>
      </c>
      <c r="M19" s="36" t="s">
        <v>264</v>
      </c>
      <c r="N19" s="36">
        <v>784125</v>
      </c>
      <c r="O19" s="64">
        <v>1</v>
      </c>
      <c r="P19" s="64">
        <v>0</v>
      </c>
      <c r="Q19" s="36" t="s">
        <v>123</v>
      </c>
      <c r="R19" s="36" t="s">
        <v>243</v>
      </c>
      <c r="S19" s="35"/>
      <c r="T19" s="35"/>
      <c r="U19" s="35"/>
      <c r="V19" s="35"/>
      <c r="W19" s="35"/>
      <c r="X19" s="35"/>
      <c r="Y19" s="35"/>
      <c r="Z19" s="36">
        <v>0</v>
      </c>
      <c r="AA19" s="36">
        <v>4</v>
      </c>
      <c r="AB19" s="36">
        <v>1</v>
      </c>
      <c r="AC19" s="36">
        <v>0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>
        <v>1</v>
      </c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65"/>
      <c r="CH19" s="36"/>
      <c r="CI19" s="6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>
        <f>Z19*2010+AA19*5400+AB19*7500+AC19*8700+AT19*20400</f>
        <v>49500</v>
      </c>
      <c r="DI19" s="66">
        <f>(Z19*2010)*29.15%+(AA19*5400)*27.65%+(AB19*7500)*27.54%+(AC19*8700)*27.61%+(AT19*20400)*30.94%</f>
        <v>14349.66</v>
      </c>
      <c r="DJ19" s="66">
        <f>DH19-DI19</f>
        <v>35150.34</v>
      </c>
      <c r="DK19" s="35">
        <f>Z19*30+AA19*150+AB19*150+AC19*150+AT19*150</f>
        <v>900</v>
      </c>
      <c r="DL19" s="66">
        <f>DK19+DJ19</f>
        <v>36050.34</v>
      </c>
      <c r="DM19" s="66">
        <f>DL19*14.5%</f>
        <v>5227.299299999999</v>
      </c>
      <c r="DN19" s="66">
        <f>DM19+DL19</f>
        <v>41277.639299999995</v>
      </c>
    </row>
    <row r="20" spans="1:118" ht="15.75" customHeight="1">
      <c r="A20" s="35"/>
      <c r="B20" s="36"/>
      <c r="C20" s="36"/>
      <c r="D20" s="61"/>
      <c r="E20" s="46"/>
      <c r="F20" s="36"/>
      <c r="G20" s="35"/>
      <c r="H20" s="36"/>
      <c r="I20" s="67"/>
      <c r="J20" s="36"/>
      <c r="K20" s="36"/>
      <c r="L20" s="36"/>
      <c r="M20" s="36"/>
      <c r="N20" s="36"/>
      <c r="O20" s="64"/>
      <c r="P20" s="64"/>
      <c r="Q20" s="36"/>
      <c r="R20" s="36"/>
      <c r="S20" s="37"/>
      <c r="T20" s="37"/>
      <c r="U20" s="37"/>
      <c r="V20" s="37"/>
      <c r="W20" s="37"/>
      <c r="X20" s="37"/>
      <c r="Y20" s="37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70"/>
      <c r="CH20" s="68"/>
      <c r="CI20" s="70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5"/>
      <c r="DI20" s="66"/>
      <c r="DJ20" s="66"/>
      <c r="DK20" s="35"/>
      <c r="DL20" s="66"/>
      <c r="DM20" s="66"/>
      <c r="DN20" s="66"/>
    </row>
    <row r="21" spans="1:118" ht="15.75" customHeight="1">
      <c r="A21" s="35"/>
      <c r="B21" s="36"/>
      <c r="C21" s="36"/>
      <c r="D21" s="61"/>
      <c r="E21" s="46"/>
      <c r="F21" s="36"/>
      <c r="G21" s="35"/>
      <c r="H21" s="36"/>
      <c r="I21" s="67"/>
      <c r="J21" s="36"/>
      <c r="K21" s="36"/>
      <c r="L21" s="36"/>
      <c r="M21" s="36"/>
      <c r="N21" s="36"/>
      <c r="O21" s="64"/>
      <c r="P21" s="64"/>
      <c r="Q21" s="36"/>
      <c r="R21" s="36"/>
      <c r="S21" s="37"/>
      <c r="T21" s="37"/>
      <c r="U21" s="37"/>
      <c r="V21" s="37"/>
      <c r="W21" s="37"/>
      <c r="X21" s="37"/>
      <c r="Y21" s="37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70"/>
      <c r="CH21" s="68"/>
      <c r="CI21" s="70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5"/>
      <c r="DI21" s="66"/>
      <c r="DJ21" s="66"/>
      <c r="DK21" s="35"/>
      <c r="DL21" s="66"/>
      <c r="DM21" s="66"/>
      <c r="DN21" s="66"/>
    </row>
    <row r="22" spans="1:118" ht="15.75" customHeight="1">
      <c r="A22" s="35">
        <v>4</v>
      </c>
      <c r="B22" s="36" t="s">
        <v>272</v>
      </c>
      <c r="C22" s="32" t="s">
        <v>266</v>
      </c>
      <c r="D22" s="61" t="s">
        <v>227</v>
      </c>
      <c r="E22" s="76" t="s">
        <v>267</v>
      </c>
      <c r="F22" s="36" t="s">
        <v>242</v>
      </c>
      <c r="G22" s="76">
        <v>9850882201</v>
      </c>
      <c r="H22" s="36" t="s">
        <v>206</v>
      </c>
      <c r="I22" s="79" t="s">
        <v>206</v>
      </c>
      <c r="J22" s="76" t="s">
        <v>268</v>
      </c>
      <c r="K22" s="36" t="s">
        <v>269</v>
      </c>
      <c r="L22" s="36" t="s">
        <v>270</v>
      </c>
      <c r="M22" s="36" t="s">
        <v>271</v>
      </c>
      <c r="N22" s="36">
        <v>422103</v>
      </c>
      <c r="O22" s="64">
        <v>1</v>
      </c>
      <c r="P22" s="64">
        <v>0</v>
      </c>
      <c r="Q22" s="36" t="s">
        <v>123</v>
      </c>
      <c r="R22" s="36" t="s">
        <v>243</v>
      </c>
      <c r="S22" s="35"/>
      <c r="T22" s="35"/>
      <c r="U22" s="35"/>
      <c r="V22" s="35"/>
      <c r="W22" s="35"/>
      <c r="X22" s="35"/>
      <c r="Y22" s="35"/>
      <c r="Z22" s="36">
        <v>0</v>
      </c>
      <c r="AA22" s="36">
        <v>4</v>
      </c>
      <c r="AB22" s="36">
        <v>0</v>
      </c>
      <c r="AC22" s="36">
        <v>0</v>
      </c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>
        <v>0</v>
      </c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65"/>
      <c r="CH22" s="36"/>
      <c r="CI22" s="6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>
        <f>Z22*2010+AA22*5400+AB22*7500+AC22*8700+AT22*20400</f>
        <v>21600</v>
      </c>
      <c r="DI22" s="66">
        <f>(Z22*2010)*29.15%+(AA22*5400)*27.65%+(AB22*7500)*27.54%+(AC22*8700)*27.61%+(AT22*20400)*30.94%</f>
        <v>5972.4</v>
      </c>
      <c r="DJ22" s="66">
        <f>DH22-DI22</f>
        <v>15627.6</v>
      </c>
      <c r="DK22" s="35">
        <f>Z22*30+AA22*150+AB22*150+AC22*150+AT22*150</f>
        <v>600</v>
      </c>
      <c r="DL22" s="66">
        <f>DK22+DJ22</f>
        <v>16227.6</v>
      </c>
      <c r="DM22" s="66">
        <f>DL22*12.5%</f>
        <v>2028.45</v>
      </c>
      <c r="DN22" s="66">
        <f>DM22+DL22</f>
        <v>18256.05</v>
      </c>
    </row>
    <row r="23" spans="1:118" ht="15.75" customHeight="1">
      <c r="A23" s="35"/>
      <c r="B23" s="36"/>
      <c r="C23" s="36"/>
      <c r="D23" s="61"/>
      <c r="E23" s="46"/>
      <c r="F23" s="36"/>
      <c r="G23" s="35"/>
      <c r="H23" s="36"/>
      <c r="I23" s="67"/>
      <c r="J23" s="36"/>
      <c r="K23" s="36"/>
      <c r="L23" s="36"/>
      <c r="M23" s="36"/>
      <c r="N23" s="36"/>
      <c r="O23" s="64"/>
      <c r="P23" s="64"/>
      <c r="Q23" s="36"/>
      <c r="R23" s="36"/>
      <c r="S23" s="37"/>
      <c r="T23" s="37"/>
      <c r="U23" s="37"/>
      <c r="V23" s="37"/>
      <c r="W23" s="37"/>
      <c r="X23" s="37"/>
      <c r="Y23" s="37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70"/>
      <c r="CH23" s="68"/>
      <c r="CI23" s="70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5"/>
      <c r="DI23" s="66"/>
      <c r="DJ23" s="66"/>
      <c r="DK23" s="35"/>
      <c r="DL23" s="66"/>
      <c r="DM23" s="66"/>
      <c r="DN23" s="66"/>
    </row>
    <row r="24" spans="1:118" ht="15.75" customHeight="1">
      <c r="A24" s="35"/>
      <c r="B24" s="36"/>
      <c r="C24" s="36"/>
      <c r="D24" s="61"/>
      <c r="E24" s="46"/>
      <c r="F24" s="36"/>
      <c r="G24" s="35"/>
      <c r="H24" s="36"/>
      <c r="I24" s="67"/>
      <c r="J24" s="36"/>
      <c r="K24" s="36"/>
      <c r="L24" s="36"/>
      <c r="M24" s="36"/>
      <c r="N24" s="36"/>
      <c r="O24" s="64"/>
      <c r="P24" s="64"/>
      <c r="Q24" s="36"/>
      <c r="R24" s="36"/>
      <c r="S24" s="37"/>
      <c r="T24" s="37"/>
      <c r="U24" s="37"/>
      <c r="V24" s="37"/>
      <c r="W24" s="37"/>
      <c r="X24" s="37"/>
      <c r="Y24" s="37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70"/>
      <c r="CH24" s="68"/>
      <c r="CI24" s="70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5"/>
      <c r="DI24" s="66"/>
      <c r="DJ24" s="66"/>
      <c r="DK24" s="35"/>
      <c r="DL24" s="66"/>
      <c r="DM24" s="66"/>
      <c r="DN24" s="66"/>
    </row>
    <row r="25" spans="1:118" ht="15.75" customHeight="1">
      <c r="A25" s="35">
        <v>5</v>
      </c>
      <c r="B25" s="36" t="s">
        <v>272</v>
      </c>
      <c r="C25" s="32" t="s">
        <v>273</v>
      </c>
      <c r="D25" s="61" t="s">
        <v>227</v>
      </c>
      <c r="E25" s="76" t="s">
        <v>274</v>
      </c>
      <c r="F25" s="36" t="s">
        <v>242</v>
      </c>
      <c r="G25" s="76">
        <v>9881207741</v>
      </c>
      <c r="H25" s="36" t="s">
        <v>206</v>
      </c>
      <c r="I25" s="79" t="s">
        <v>206</v>
      </c>
      <c r="J25" s="76" t="s">
        <v>275</v>
      </c>
      <c r="K25" s="36" t="s">
        <v>276</v>
      </c>
      <c r="L25" s="36" t="s">
        <v>277</v>
      </c>
      <c r="M25" s="36" t="s">
        <v>278</v>
      </c>
      <c r="N25" s="36">
        <v>423301</v>
      </c>
      <c r="O25" s="64">
        <v>1</v>
      </c>
      <c r="P25" s="64">
        <v>0</v>
      </c>
      <c r="Q25" s="36" t="s">
        <v>123</v>
      </c>
      <c r="R25" s="36" t="s">
        <v>243</v>
      </c>
      <c r="S25" s="35"/>
      <c r="T25" s="35"/>
      <c r="U25" s="35"/>
      <c r="V25" s="35"/>
      <c r="W25" s="35"/>
      <c r="X25" s="35"/>
      <c r="Y25" s="35"/>
      <c r="Z25" s="36">
        <v>0</v>
      </c>
      <c r="AA25" s="36">
        <v>4</v>
      </c>
      <c r="AB25" s="36">
        <v>0</v>
      </c>
      <c r="AC25" s="36">
        <v>0</v>
      </c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>
        <v>0</v>
      </c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65"/>
      <c r="CH25" s="36"/>
      <c r="CI25" s="6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>
        <f>Z25*2010+AA25*5400+AB25*7500+AC25*8700+AT25*20400</f>
        <v>21600</v>
      </c>
      <c r="DI25" s="66">
        <f>(Z25*2010)*29.15%+(AA25*5400)*27.65%+(AB25*7500)*27.54%+(AC25*8700)*27.61%+(AT25*20400)*30.94%</f>
        <v>5972.4</v>
      </c>
      <c r="DJ25" s="66">
        <f>DH25-DI25</f>
        <v>15627.6</v>
      </c>
      <c r="DK25" s="35">
        <f>Z25*30+AA25*150+AB25*150+AC25*150+AT25*150</f>
        <v>600</v>
      </c>
      <c r="DL25" s="66">
        <f>DK25+DJ25</f>
        <v>16227.6</v>
      </c>
      <c r="DM25" s="66">
        <f>DL25*12.5%</f>
        <v>2028.45</v>
      </c>
      <c r="DN25" s="66">
        <f>DM25+DL25</f>
        <v>18256.05</v>
      </c>
    </row>
    <row r="26" spans="1:118" ht="15.75" customHeight="1">
      <c r="A26" s="35"/>
      <c r="B26" s="36"/>
      <c r="C26" s="36"/>
      <c r="D26" s="61"/>
      <c r="E26" s="46"/>
      <c r="F26" s="36"/>
      <c r="G26" s="35"/>
      <c r="H26" s="36"/>
      <c r="I26" s="67"/>
      <c r="J26" s="36"/>
      <c r="K26" s="36"/>
      <c r="L26" s="36"/>
      <c r="M26" s="36"/>
      <c r="N26" s="36"/>
      <c r="O26" s="64"/>
      <c r="P26" s="64"/>
      <c r="Q26" s="36"/>
      <c r="R26" s="36"/>
      <c r="S26" s="37"/>
      <c r="T26" s="37"/>
      <c r="U26" s="37"/>
      <c r="V26" s="37"/>
      <c r="W26" s="37"/>
      <c r="X26" s="37"/>
      <c r="Y26" s="37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70"/>
      <c r="CH26" s="68"/>
      <c r="CI26" s="70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5"/>
      <c r="DI26" s="66"/>
      <c r="DJ26" s="66"/>
      <c r="DK26" s="35"/>
      <c r="DL26" s="66"/>
      <c r="DM26" s="66"/>
      <c r="DN26" s="66"/>
    </row>
    <row r="27" spans="1:118" ht="15.75" customHeight="1">
      <c r="A27" s="35"/>
      <c r="B27" s="36"/>
      <c r="C27" s="36"/>
      <c r="D27" s="61"/>
      <c r="E27" s="46"/>
      <c r="F27" s="36"/>
      <c r="G27" s="35"/>
      <c r="H27" s="36"/>
      <c r="I27" s="67"/>
      <c r="J27" s="36"/>
      <c r="K27" s="36"/>
      <c r="L27" s="36"/>
      <c r="M27" s="36"/>
      <c r="N27" s="36"/>
      <c r="O27" s="64"/>
      <c r="P27" s="64"/>
      <c r="Q27" s="36"/>
      <c r="R27" s="36"/>
      <c r="S27" s="37"/>
      <c r="T27" s="37"/>
      <c r="U27" s="37"/>
      <c r="V27" s="37"/>
      <c r="W27" s="37"/>
      <c r="X27" s="37"/>
      <c r="Y27" s="37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70"/>
      <c r="CH27" s="68"/>
      <c r="CI27" s="70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5"/>
      <c r="DI27" s="66"/>
      <c r="DJ27" s="66"/>
      <c r="DK27" s="35"/>
      <c r="DL27" s="66"/>
      <c r="DM27" s="66"/>
      <c r="DN27" s="66"/>
    </row>
    <row r="28" spans="1:118" ht="15.75" customHeight="1">
      <c r="A28" s="35">
        <v>6</v>
      </c>
      <c r="B28" s="36" t="s">
        <v>272</v>
      </c>
      <c r="C28" s="32" t="s">
        <v>279</v>
      </c>
      <c r="D28" s="61" t="s">
        <v>227</v>
      </c>
      <c r="E28" s="76" t="s">
        <v>280</v>
      </c>
      <c r="F28" s="36" t="s">
        <v>242</v>
      </c>
      <c r="G28" s="76">
        <v>9921536899</v>
      </c>
      <c r="H28" s="36" t="s">
        <v>206</v>
      </c>
      <c r="I28" s="79" t="s">
        <v>206</v>
      </c>
      <c r="J28" s="76" t="s">
        <v>281</v>
      </c>
      <c r="K28" s="36" t="s">
        <v>282</v>
      </c>
      <c r="L28" s="36" t="s">
        <v>283</v>
      </c>
      <c r="M28" s="36" t="s">
        <v>284</v>
      </c>
      <c r="N28" s="36">
        <v>425405</v>
      </c>
      <c r="O28" s="64">
        <v>1</v>
      </c>
      <c r="P28" s="64">
        <v>0</v>
      </c>
      <c r="Q28" s="36" t="s">
        <v>123</v>
      </c>
      <c r="R28" s="36" t="s">
        <v>243</v>
      </c>
      <c r="S28" s="35"/>
      <c r="T28" s="35"/>
      <c r="U28" s="35"/>
      <c r="V28" s="35"/>
      <c r="W28" s="35"/>
      <c r="X28" s="35"/>
      <c r="Y28" s="35"/>
      <c r="Z28" s="36">
        <v>0</v>
      </c>
      <c r="AA28" s="36">
        <v>4</v>
      </c>
      <c r="AB28" s="36">
        <v>0</v>
      </c>
      <c r="AC28" s="36">
        <v>0</v>
      </c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>
        <v>0</v>
      </c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65"/>
      <c r="CH28" s="36"/>
      <c r="CI28" s="6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>
        <f>Z28*2010+AA28*5400+AB28*7500+AC28*8700+AT28*20400</f>
        <v>21600</v>
      </c>
      <c r="DI28" s="66">
        <f>(Z28*2010)*29.15%+(AA28*5400)*27.65%+(AB28*7500)*27.54%+(AC28*8700)*27.61%+(AT28*20400)*30.94%</f>
        <v>5972.4</v>
      </c>
      <c r="DJ28" s="66">
        <f>DH28-DI28</f>
        <v>15627.6</v>
      </c>
      <c r="DK28" s="35">
        <f>Z28*30+AA28*150+AB28*150+AC28*150+AT28*150</f>
        <v>600</v>
      </c>
      <c r="DL28" s="66">
        <f>DK28+DJ28</f>
        <v>16227.6</v>
      </c>
      <c r="DM28" s="66">
        <f>DL28*12.5%</f>
        <v>2028.45</v>
      </c>
      <c r="DN28" s="66">
        <f>DM28+DL28</f>
        <v>18256.05</v>
      </c>
    </row>
    <row r="29" spans="1:118" ht="15.75" customHeight="1">
      <c r="A29" s="35"/>
      <c r="B29" s="36"/>
      <c r="C29" s="36"/>
      <c r="D29" s="61"/>
      <c r="E29" s="46"/>
      <c r="F29" s="36"/>
      <c r="G29" s="35"/>
      <c r="H29" s="36"/>
      <c r="I29" s="67"/>
      <c r="J29" s="36"/>
      <c r="K29" s="36"/>
      <c r="L29" s="36"/>
      <c r="M29" s="36"/>
      <c r="N29" s="36"/>
      <c r="O29" s="64"/>
      <c r="P29" s="64"/>
      <c r="Q29" s="36"/>
      <c r="R29" s="36"/>
      <c r="S29" s="37"/>
      <c r="T29" s="37"/>
      <c r="U29" s="37"/>
      <c r="V29" s="37"/>
      <c r="W29" s="37"/>
      <c r="X29" s="37"/>
      <c r="Y29" s="37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70"/>
      <c r="CH29" s="68"/>
      <c r="CI29" s="70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5"/>
      <c r="DI29" s="66"/>
      <c r="DJ29" s="66"/>
      <c r="DK29" s="35"/>
      <c r="DL29" s="66"/>
      <c r="DM29" s="66"/>
      <c r="DN29" s="66"/>
    </row>
    <row r="30" spans="1:118" ht="15.75" customHeight="1">
      <c r="A30" s="35"/>
      <c r="B30" s="36"/>
      <c r="C30" s="36"/>
      <c r="D30" s="61"/>
      <c r="E30" s="46"/>
      <c r="F30" s="36"/>
      <c r="G30" s="35"/>
      <c r="H30" s="36"/>
      <c r="I30" s="67"/>
      <c r="J30" s="36"/>
      <c r="K30" s="36"/>
      <c r="L30" s="36"/>
      <c r="M30" s="36"/>
      <c r="N30" s="36"/>
      <c r="O30" s="64"/>
      <c r="P30" s="64"/>
      <c r="Q30" s="36"/>
      <c r="R30" s="36"/>
      <c r="S30" s="37"/>
      <c r="T30" s="37"/>
      <c r="U30" s="37"/>
      <c r="V30" s="37"/>
      <c r="W30" s="37"/>
      <c r="X30" s="37"/>
      <c r="Y30" s="37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70"/>
      <c r="CH30" s="68"/>
      <c r="CI30" s="70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5"/>
      <c r="DI30" s="66"/>
      <c r="DJ30" s="66"/>
      <c r="DK30" s="35"/>
      <c r="DL30" s="66"/>
      <c r="DM30" s="66"/>
      <c r="DN30" s="66"/>
    </row>
    <row r="31" spans="1:118" ht="15.75" customHeight="1">
      <c r="A31" s="35">
        <v>7</v>
      </c>
      <c r="B31" s="36" t="s">
        <v>285</v>
      </c>
      <c r="C31" s="32" t="s">
        <v>286</v>
      </c>
      <c r="D31" s="61" t="s">
        <v>227</v>
      </c>
      <c r="E31" s="76" t="s">
        <v>287</v>
      </c>
      <c r="F31" s="36" t="s">
        <v>242</v>
      </c>
      <c r="G31" s="76">
        <v>9444390144</v>
      </c>
      <c r="H31" s="36" t="s">
        <v>206</v>
      </c>
      <c r="I31" s="79" t="s">
        <v>206</v>
      </c>
      <c r="J31" s="76" t="s">
        <v>288</v>
      </c>
      <c r="K31" s="36" t="s">
        <v>289</v>
      </c>
      <c r="L31" s="36" t="s">
        <v>290</v>
      </c>
      <c r="M31" s="36" t="s">
        <v>291</v>
      </c>
      <c r="N31" s="36">
        <v>638003</v>
      </c>
      <c r="O31" s="64">
        <v>1</v>
      </c>
      <c r="P31" s="64">
        <v>0</v>
      </c>
      <c r="Q31" s="36" t="s">
        <v>123</v>
      </c>
      <c r="R31" s="36" t="s">
        <v>243</v>
      </c>
      <c r="S31" s="35"/>
      <c r="T31" s="35"/>
      <c r="U31" s="35"/>
      <c r="V31" s="35"/>
      <c r="W31" s="35"/>
      <c r="X31" s="35"/>
      <c r="Y31" s="35"/>
      <c r="Z31" s="36">
        <v>0</v>
      </c>
      <c r="AA31" s="36">
        <v>4</v>
      </c>
      <c r="AB31" s="36">
        <v>2</v>
      </c>
      <c r="AC31" s="36">
        <v>0</v>
      </c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>
        <v>1</v>
      </c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65"/>
      <c r="CH31" s="36"/>
      <c r="CI31" s="6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>
        <f>Z31*2010+AA31*5400+AB31*7500+AC31*8700+AT31*20400</f>
        <v>57000</v>
      </c>
      <c r="DI31" s="66">
        <f>(Z31*2010)*29.15%+(AA31*5400)*27.65%+(AB31*7500)*27.54%+(AC31*8700)*27.61%+(AT31*20400)*30.94%</f>
        <v>16415.16</v>
      </c>
      <c r="DJ31" s="66">
        <f>DH31-DI31</f>
        <v>40584.84</v>
      </c>
      <c r="DK31" s="35">
        <f>Z31*30+AA31*150+AB31*150+AC31*150+AT31*150</f>
        <v>1050</v>
      </c>
      <c r="DL31" s="66">
        <f>DK31+DJ31</f>
        <v>41634.84</v>
      </c>
      <c r="DM31" s="66">
        <f>DL31*14.5%</f>
        <v>6037.051799999999</v>
      </c>
      <c r="DN31" s="66">
        <f>DM31+DL31</f>
        <v>47671.8918</v>
      </c>
    </row>
    <row r="32" spans="1:118" ht="15.75" customHeight="1">
      <c r="A32" s="35"/>
      <c r="B32" s="36"/>
      <c r="C32" s="36"/>
      <c r="D32" s="61"/>
      <c r="E32" s="46"/>
      <c r="F32" s="36"/>
      <c r="G32" s="35"/>
      <c r="H32" s="36"/>
      <c r="I32" s="67"/>
      <c r="J32" s="36"/>
      <c r="K32" s="36"/>
      <c r="L32" s="36"/>
      <c r="M32" s="36"/>
      <c r="N32" s="36"/>
      <c r="O32" s="64"/>
      <c r="P32" s="64"/>
      <c r="Q32" s="36"/>
      <c r="R32" s="36"/>
      <c r="S32" s="37"/>
      <c r="T32" s="37"/>
      <c r="U32" s="37"/>
      <c r="V32" s="37"/>
      <c r="W32" s="37"/>
      <c r="X32" s="37"/>
      <c r="Y32" s="37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70"/>
      <c r="CH32" s="68"/>
      <c r="CI32" s="70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5"/>
      <c r="DI32" s="66"/>
      <c r="DJ32" s="66"/>
      <c r="DK32" s="35"/>
      <c r="DL32" s="66"/>
      <c r="DM32" s="66"/>
      <c r="DN32" s="66"/>
    </row>
    <row r="33" spans="1:118" ht="15.75" customHeight="1">
      <c r="A33" s="35"/>
      <c r="B33" s="36"/>
      <c r="C33" s="36"/>
      <c r="D33" s="61"/>
      <c r="E33" s="46"/>
      <c r="F33" s="36"/>
      <c r="G33" s="35"/>
      <c r="H33" s="36"/>
      <c r="I33" s="67"/>
      <c r="J33" s="36"/>
      <c r="K33" s="36"/>
      <c r="L33" s="36"/>
      <c r="M33" s="36"/>
      <c r="N33" s="36"/>
      <c r="O33" s="64"/>
      <c r="P33" s="64"/>
      <c r="Q33" s="36"/>
      <c r="R33" s="36"/>
      <c r="S33" s="37"/>
      <c r="T33" s="37"/>
      <c r="U33" s="37"/>
      <c r="V33" s="37"/>
      <c r="W33" s="37"/>
      <c r="X33" s="37"/>
      <c r="Y33" s="37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70"/>
      <c r="CH33" s="68"/>
      <c r="CI33" s="70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5"/>
      <c r="DI33" s="66"/>
      <c r="DJ33" s="66"/>
      <c r="DK33" s="35"/>
      <c r="DL33" s="66"/>
      <c r="DM33" s="66"/>
      <c r="DN33" s="66"/>
    </row>
    <row r="34" spans="1:118" ht="15.75" customHeight="1">
      <c r="A34" s="35">
        <v>8</v>
      </c>
      <c r="B34" s="36" t="s">
        <v>272</v>
      </c>
      <c r="C34" s="32" t="s">
        <v>293</v>
      </c>
      <c r="D34" s="61" t="s">
        <v>227</v>
      </c>
      <c r="E34" s="76" t="s">
        <v>296</v>
      </c>
      <c r="F34" s="36" t="s">
        <v>242</v>
      </c>
      <c r="G34" s="76">
        <v>8380095551</v>
      </c>
      <c r="H34" s="36" t="s">
        <v>206</v>
      </c>
      <c r="I34" s="79" t="s">
        <v>206</v>
      </c>
      <c r="J34" s="61" t="s">
        <v>299</v>
      </c>
      <c r="K34" s="36" t="s">
        <v>300</v>
      </c>
      <c r="L34" s="36" t="s">
        <v>301</v>
      </c>
      <c r="M34" s="36" t="s">
        <v>265</v>
      </c>
      <c r="N34" s="36">
        <v>422011</v>
      </c>
      <c r="O34" s="64">
        <v>1</v>
      </c>
      <c r="P34" s="64">
        <v>0</v>
      </c>
      <c r="Q34" s="36" t="s">
        <v>123</v>
      </c>
      <c r="R34" s="36" t="s">
        <v>250</v>
      </c>
      <c r="S34" s="37"/>
      <c r="T34" s="37"/>
      <c r="U34" s="37"/>
      <c r="V34" s="37"/>
      <c r="W34" s="37"/>
      <c r="X34" s="37"/>
      <c r="Y34" s="37"/>
      <c r="Z34" s="36">
        <v>0</v>
      </c>
      <c r="AA34" s="36">
        <v>3</v>
      </c>
      <c r="AB34" s="36">
        <v>0</v>
      </c>
      <c r="AC34" s="36">
        <v>0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>
        <v>0</v>
      </c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70"/>
      <c r="CH34" s="68"/>
      <c r="CI34" s="70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5">
        <f>Z34*2010+AA34*5400+AB34*7500+AC34*8700+AT34*20400</f>
        <v>16200</v>
      </c>
      <c r="DI34" s="66">
        <f>(Z34*2010)*29.15%+(AA34*5400)*33.35%+(AB34*7500)*33.27%+(AC34*8700)*33.32%+(AT34*20400)*36.39%</f>
        <v>5402.700000000001</v>
      </c>
      <c r="DJ34" s="66">
        <f>DH34-DI34</f>
        <v>10797.3</v>
      </c>
      <c r="DK34" s="35">
        <f>Z34*30+AA34*150+AB34*150+AC34*150+AT34*150</f>
        <v>450</v>
      </c>
      <c r="DL34" s="66">
        <f>DK34+DJ34</f>
        <v>11247.3</v>
      </c>
      <c r="DM34" s="66">
        <f>DL34*12.5%</f>
        <v>1405.9125</v>
      </c>
      <c r="DN34" s="66">
        <f>DM34+DL34</f>
        <v>12653.2125</v>
      </c>
    </row>
    <row r="35" spans="1:118" ht="15.75" customHeight="1">
      <c r="A35" s="35"/>
      <c r="B35" s="36"/>
      <c r="C35" s="36"/>
      <c r="D35" s="61"/>
      <c r="E35" s="46"/>
      <c r="F35" s="36"/>
      <c r="G35" s="35"/>
      <c r="H35" s="36"/>
      <c r="I35" s="67"/>
      <c r="J35" s="36"/>
      <c r="K35" s="36"/>
      <c r="L35" s="36"/>
      <c r="M35" s="36"/>
      <c r="N35" s="36"/>
      <c r="O35" s="64"/>
      <c r="P35" s="64"/>
      <c r="Q35" s="36"/>
      <c r="R35" s="36"/>
      <c r="S35" s="37"/>
      <c r="T35" s="37"/>
      <c r="U35" s="37"/>
      <c r="V35" s="37"/>
      <c r="W35" s="37"/>
      <c r="X35" s="37"/>
      <c r="Y35" s="37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70"/>
      <c r="CH35" s="68"/>
      <c r="CI35" s="70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5"/>
      <c r="DI35" s="66"/>
      <c r="DJ35" s="66"/>
      <c r="DK35" s="35"/>
      <c r="DL35" s="66"/>
      <c r="DM35" s="66"/>
      <c r="DN35" s="66"/>
    </row>
    <row r="36" spans="1:118" ht="15.75" customHeight="1">
      <c r="A36" s="35"/>
      <c r="B36" s="36"/>
      <c r="C36" s="36"/>
      <c r="D36" s="61"/>
      <c r="E36" s="46"/>
      <c r="F36" s="36"/>
      <c r="G36" s="35"/>
      <c r="H36" s="36"/>
      <c r="I36" s="67"/>
      <c r="J36" s="36"/>
      <c r="K36" s="36"/>
      <c r="L36" s="36"/>
      <c r="M36" s="36"/>
      <c r="N36" s="36"/>
      <c r="O36" s="64"/>
      <c r="P36" s="64"/>
      <c r="Q36" s="36"/>
      <c r="R36" s="36"/>
      <c r="S36" s="37"/>
      <c r="T36" s="37"/>
      <c r="U36" s="37"/>
      <c r="V36" s="37"/>
      <c r="W36" s="37"/>
      <c r="X36" s="37"/>
      <c r="Y36" s="37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70"/>
      <c r="CH36" s="68"/>
      <c r="CI36" s="70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5"/>
      <c r="DI36" s="66"/>
      <c r="DJ36" s="66"/>
      <c r="DK36" s="35"/>
      <c r="DL36" s="66"/>
      <c r="DM36" s="66"/>
      <c r="DN36" s="66"/>
    </row>
    <row r="37" spans="1:118" ht="15.75" customHeight="1">
      <c r="A37" s="35">
        <v>9</v>
      </c>
      <c r="B37" s="36" t="s">
        <v>292</v>
      </c>
      <c r="C37" s="32" t="s">
        <v>294</v>
      </c>
      <c r="D37" s="61" t="s">
        <v>227</v>
      </c>
      <c r="E37" s="76" t="s">
        <v>297</v>
      </c>
      <c r="F37" s="36" t="s">
        <v>242</v>
      </c>
      <c r="G37" s="76">
        <v>9987205544</v>
      </c>
      <c r="H37" s="36" t="s">
        <v>206</v>
      </c>
      <c r="I37" s="79" t="s">
        <v>206</v>
      </c>
      <c r="J37" s="61" t="s">
        <v>302</v>
      </c>
      <c r="K37" s="36" t="s">
        <v>303</v>
      </c>
      <c r="L37" s="36" t="s">
        <v>304</v>
      </c>
      <c r="M37" s="36" t="s">
        <v>305</v>
      </c>
      <c r="N37" s="36">
        <v>402106</v>
      </c>
      <c r="O37" s="64">
        <v>1</v>
      </c>
      <c r="P37" s="64">
        <v>0</v>
      </c>
      <c r="Q37" s="36" t="s">
        <v>123</v>
      </c>
      <c r="R37" s="36" t="s">
        <v>250</v>
      </c>
      <c r="S37" s="37"/>
      <c r="T37" s="37"/>
      <c r="U37" s="37"/>
      <c r="V37" s="37"/>
      <c r="W37" s="37"/>
      <c r="X37" s="37"/>
      <c r="Y37" s="37"/>
      <c r="Z37" s="36">
        <v>0</v>
      </c>
      <c r="AA37" s="36">
        <v>0</v>
      </c>
      <c r="AB37" s="36">
        <v>0</v>
      </c>
      <c r="AC37" s="36">
        <v>2</v>
      </c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>
        <v>1</v>
      </c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70"/>
      <c r="CH37" s="68"/>
      <c r="CI37" s="70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5">
        <f>Z37*2010+AA37*5400+AB37*7500+AC37*8700+AT37*20400</f>
        <v>37800</v>
      </c>
      <c r="DI37" s="66">
        <f>(Z37*2010)*29.15%+(AA37*5400)*33.35%+(AB37*7500)*33.27%+(AC37*8700)*33.32%+(AT37*20400)*36.39%</f>
        <v>13221.240000000002</v>
      </c>
      <c r="DJ37" s="66">
        <f>DH37-DI37</f>
        <v>24578.76</v>
      </c>
      <c r="DK37" s="35">
        <f>Z37*30+AA37*150+AB37*150+AC37*150+AT37*150</f>
        <v>450</v>
      </c>
      <c r="DL37" s="66">
        <f>DK37+DJ37</f>
        <v>25028.76</v>
      </c>
      <c r="DM37" s="66">
        <f>DL37*12.5%</f>
        <v>3128.595</v>
      </c>
      <c r="DN37" s="66">
        <f>DM37+DL37</f>
        <v>28157.355</v>
      </c>
    </row>
    <row r="38" spans="1:118" ht="15.75" customHeight="1">
      <c r="A38" s="35"/>
      <c r="B38" s="36"/>
      <c r="C38" s="36"/>
      <c r="D38" s="61"/>
      <c r="E38" s="46"/>
      <c r="F38" s="36"/>
      <c r="G38" s="35"/>
      <c r="H38" s="36"/>
      <c r="I38" s="67"/>
      <c r="J38" s="36"/>
      <c r="K38" s="36"/>
      <c r="L38" s="36"/>
      <c r="M38" s="36"/>
      <c r="N38" s="36"/>
      <c r="O38" s="64"/>
      <c r="P38" s="64"/>
      <c r="Q38" s="36"/>
      <c r="R38" s="36"/>
      <c r="S38" s="37"/>
      <c r="T38" s="37"/>
      <c r="U38" s="37"/>
      <c r="V38" s="37"/>
      <c r="W38" s="37"/>
      <c r="X38" s="37"/>
      <c r="Y38" s="37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70"/>
      <c r="CH38" s="68"/>
      <c r="CI38" s="70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5"/>
      <c r="DI38" s="66"/>
      <c r="DJ38" s="66"/>
      <c r="DK38" s="35"/>
      <c r="DL38" s="66"/>
      <c r="DM38" s="66"/>
      <c r="DN38" s="66"/>
    </row>
    <row r="39" spans="1:118" ht="15.75" customHeight="1">
      <c r="A39" s="35"/>
      <c r="B39" s="36"/>
      <c r="C39" s="36"/>
      <c r="D39" s="61"/>
      <c r="E39" s="46"/>
      <c r="F39" s="36"/>
      <c r="G39" s="35"/>
      <c r="H39" s="36"/>
      <c r="I39" s="67"/>
      <c r="J39" s="36"/>
      <c r="K39" s="36"/>
      <c r="L39" s="36"/>
      <c r="M39" s="36"/>
      <c r="N39" s="36"/>
      <c r="O39" s="64"/>
      <c r="P39" s="64"/>
      <c r="Q39" s="36"/>
      <c r="R39" s="36"/>
      <c r="S39" s="37"/>
      <c r="T39" s="37"/>
      <c r="U39" s="37"/>
      <c r="V39" s="37"/>
      <c r="W39" s="37"/>
      <c r="X39" s="37"/>
      <c r="Y39" s="37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70"/>
      <c r="CH39" s="68"/>
      <c r="CI39" s="70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5"/>
      <c r="DI39" s="66"/>
      <c r="DJ39" s="66"/>
      <c r="DK39" s="35"/>
      <c r="DL39" s="66"/>
      <c r="DM39" s="66"/>
      <c r="DN39" s="66"/>
    </row>
    <row r="40" spans="1:118" ht="15.75" customHeight="1">
      <c r="A40" s="35">
        <v>10</v>
      </c>
      <c r="B40" s="36" t="s">
        <v>292</v>
      </c>
      <c r="C40" s="32" t="s">
        <v>295</v>
      </c>
      <c r="D40" s="61" t="s">
        <v>227</v>
      </c>
      <c r="E40" s="76" t="s">
        <v>298</v>
      </c>
      <c r="F40" s="36" t="s">
        <v>242</v>
      </c>
      <c r="G40" s="76">
        <v>9967309988</v>
      </c>
      <c r="H40" s="36" t="s">
        <v>206</v>
      </c>
      <c r="I40" s="79" t="s">
        <v>206</v>
      </c>
      <c r="J40" s="61" t="s">
        <v>306</v>
      </c>
      <c r="K40" s="36" t="s">
        <v>307</v>
      </c>
      <c r="L40" s="36" t="s">
        <v>308</v>
      </c>
      <c r="M40" s="36" t="s">
        <v>309</v>
      </c>
      <c r="N40" s="36">
        <v>410206</v>
      </c>
      <c r="O40" s="64">
        <v>1</v>
      </c>
      <c r="P40" s="64">
        <v>0</v>
      </c>
      <c r="Q40" s="36" t="s">
        <v>123</v>
      </c>
      <c r="R40" s="36" t="s">
        <v>250</v>
      </c>
      <c r="S40" s="37"/>
      <c r="T40" s="37"/>
      <c r="U40" s="37"/>
      <c r="V40" s="37"/>
      <c r="W40" s="37"/>
      <c r="X40" s="37"/>
      <c r="Y40" s="37"/>
      <c r="Z40" s="36">
        <v>0</v>
      </c>
      <c r="AA40" s="36">
        <v>5</v>
      </c>
      <c r="AB40" s="36">
        <v>0</v>
      </c>
      <c r="AC40" s="36">
        <v>0</v>
      </c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>
        <v>0</v>
      </c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70"/>
      <c r="CH40" s="68"/>
      <c r="CI40" s="70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5">
        <f>Z40*2010+AA40*5400+AB40*7500+AC40*8700+AT40*20400</f>
        <v>27000</v>
      </c>
      <c r="DI40" s="66">
        <f>(Z40*2010)*29.15%+(AA40*5400)*33.35%+(AB40*7500)*33.27%+(AC40*8700)*33.32%+(AT40*20400)*36.39%</f>
        <v>9004.5</v>
      </c>
      <c r="DJ40" s="66">
        <f>DH40-DI40</f>
        <v>17995.5</v>
      </c>
      <c r="DK40" s="35">
        <f>Z40*30+AA40*150+AB40*150+AC40*150+AT40*150</f>
        <v>750</v>
      </c>
      <c r="DL40" s="66">
        <f>DK40+DJ40</f>
        <v>18745.5</v>
      </c>
      <c r="DM40" s="66">
        <f>DL40*12.5%</f>
        <v>2343.1875</v>
      </c>
      <c r="DN40" s="66">
        <f>DM40+DL40</f>
        <v>21088.6875</v>
      </c>
    </row>
    <row r="41" spans="1:118" ht="15.75" customHeight="1">
      <c r="A41" s="35"/>
      <c r="B41" s="36"/>
      <c r="C41" s="36"/>
      <c r="D41" s="61"/>
      <c r="E41" s="46"/>
      <c r="F41" s="36"/>
      <c r="G41" s="35"/>
      <c r="H41" s="36"/>
      <c r="I41" s="67"/>
      <c r="J41" s="36"/>
      <c r="K41" s="36"/>
      <c r="L41" s="36"/>
      <c r="M41" s="36"/>
      <c r="N41" s="36"/>
      <c r="O41" s="64"/>
      <c r="P41" s="64"/>
      <c r="Q41" s="36"/>
      <c r="R41" s="36"/>
      <c r="S41" s="37"/>
      <c r="T41" s="37"/>
      <c r="U41" s="37"/>
      <c r="V41" s="37"/>
      <c r="W41" s="37"/>
      <c r="X41" s="37"/>
      <c r="Y41" s="37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70"/>
      <c r="CH41" s="68"/>
      <c r="CI41" s="70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5"/>
      <c r="DI41" s="66"/>
      <c r="DJ41" s="66"/>
      <c r="DK41" s="35"/>
      <c r="DL41" s="66"/>
      <c r="DM41" s="66"/>
      <c r="DN41" s="66"/>
    </row>
    <row r="42" spans="1:118" ht="15.75" customHeight="1">
      <c r="A42" s="35"/>
      <c r="B42" s="36"/>
      <c r="C42" s="36"/>
      <c r="D42" s="61"/>
      <c r="E42" s="46"/>
      <c r="F42" s="36"/>
      <c r="G42" s="35"/>
      <c r="H42" s="36"/>
      <c r="I42" s="67"/>
      <c r="J42" s="36"/>
      <c r="K42" s="36"/>
      <c r="L42" s="36"/>
      <c r="M42" s="36"/>
      <c r="N42" s="36"/>
      <c r="O42" s="64"/>
      <c r="P42" s="64"/>
      <c r="Q42" s="36"/>
      <c r="R42" s="36"/>
      <c r="S42" s="37"/>
      <c r="T42" s="37"/>
      <c r="U42" s="37"/>
      <c r="V42" s="37"/>
      <c r="W42" s="37"/>
      <c r="X42" s="37"/>
      <c r="Y42" s="37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70"/>
      <c r="CH42" s="68"/>
      <c r="CI42" s="70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5"/>
      <c r="DI42" s="66"/>
      <c r="DJ42" s="66"/>
      <c r="DK42" s="35"/>
      <c r="DL42" s="66"/>
      <c r="DM42" s="66"/>
      <c r="DN42" s="66"/>
    </row>
    <row r="43" spans="1:118" ht="15.75" customHeight="1">
      <c r="A43" s="30"/>
      <c r="B43" s="30"/>
      <c r="C43" s="30"/>
      <c r="D43" s="36"/>
      <c r="E43" s="36"/>
      <c r="F43" s="36"/>
      <c r="G43" s="36"/>
      <c r="H43" s="36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/>
      <c r="T43" s="31"/>
      <c r="U43" s="31"/>
      <c r="V43" s="31"/>
      <c r="W43" s="31"/>
      <c r="X43" s="31"/>
      <c r="Y43" s="31"/>
      <c r="Z43" s="36">
        <f>SUM(Z11:Z42)</f>
        <v>0</v>
      </c>
      <c r="AA43" s="36">
        <f>SUM(AA11:AA42)</f>
        <v>32</v>
      </c>
      <c r="AB43" s="36">
        <f>SUM(AB11:AB42)</f>
        <v>5</v>
      </c>
      <c r="AC43" s="36">
        <f>SUM(AC11:AC42)</f>
        <v>2</v>
      </c>
      <c r="AD43" s="31"/>
      <c r="AE43" s="31"/>
      <c r="AF43" s="31"/>
      <c r="AG43" s="31"/>
      <c r="AH43" s="31"/>
      <c r="AI43" s="31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>
        <f>SUM(AT11:AT42)</f>
        <v>4</v>
      </c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65"/>
      <c r="CH43" s="36"/>
      <c r="CI43" s="65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5">
        <f aca="true" t="shared" si="4" ref="DH43:DN43">SUM(DH11:DH42)</f>
        <v>309300</v>
      </c>
      <c r="DI43" s="66">
        <f t="shared" si="4"/>
        <v>93435.12000000001</v>
      </c>
      <c r="DJ43" s="66">
        <f t="shared" si="4"/>
        <v>215864.88</v>
      </c>
      <c r="DK43" s="66">
        <f t="shared" si="4"/>
        <v>6450</v>
      </c>
      <c r="DL43" s="66">
        <f t="shared" si="4"/>
        <v>222314.88</v>
      </c>
      <c r="DM43" s="66">
        <f t="shared" si="4"/>
        <v>29883.818699999996</v>
      </c>
      <c r="DN43" s="66">
        <f t="shared" si="4"/>
        <v>252198.6987</v>
      </c>
    </row>
    <row r="44" spans="4:12" ht="14.25">
      <c r="D44" s="8"/>
      <c r="E44" s="8"/>
      <c r="F44" s="8"/>
      <c r="G44" s="8"/>
      <c r="H44" s="8"/>
      <c r="J44" s="9"/>
      <c r="K44" s="9"/>
      <c r="L44" s="9"/>
    </row>
    <row r="45" spans="4:12" ht="16.5">
      <c r="D45" s="10" t="s">
        <v>124</v>
      </c>
      <c r="E45" s="10"/>
      <c r="F45" s="10"/>
      <c r="G45" s="10"/>
      <c r="H45" s="10"/>
      <c r="J45" s="9"/>
      <c r="K45" s="9"/>
      <c r="L45" s="9"/>
    </row>
    <row r="46" spans="27:113" ht="12.75"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73"/>
      <c r="DI46" s="8"/>
    </row>
    <row r="47" spans="4:8" ht="16.5">
      <c r="D47" s="10" t="s">
        <v>125</v>
      </c>
      <c r="E47" s="10"/>
      <c r="F47" s="10"/>
      <c r="G47" s="10"/>
      <c r="H47" s="10"/>
    </row>
    <row r="48" spans="4:8" ht="16.5">
      <c r="D48" s="10" t="s">
        <v>126</v>
      </c>
      <c r="E48" s="10"/>
      <c r="F48" s="10"/>
      <c r="G48" s="10"/>
      <c r="H48" s="10"/>
    </row>
    <row r="49" spans="4:8" ht="16.5">
      <c r="D49" s="10" t="s">
        <v>127</v>
      </c>
      <c r="E49" s="10"/>
      <c r="F49" s="10"/>
      <c r="G49" s="10"/>
      <c r="H49" s="10"/>
    </row>
    <row r="50" spans="4:8" ht="16.5">
      <c r="D50" s="10" t="s">
        <v>128</v>
      </c>
      <c r="E50" s="10"/>
      <c r="F50" s="10"/>
      <c r="G50" s="10"/>
      <c r="H50" s="10"/>
    </row>
    <row r="51" spans="4:8" ht="19.5">
      <c r="D51" s="10" t="s">
        <v>129</v>
      </c>
      <c r="E51" s="10"/>
      <c r="F51" s="10"/>
      <c r="G51" s="10"/>
      <c r="H51" s="10"/>
    </row>
  </sheetData>
  <sheetProtection selectLockedCells="1" selectUnlockedCells="1"/>
  <autoFilter ref="A9:CI9"/>
  <mergeCells count="55">
    <mergeCell ref="A6:A8"/>
    <mergeCell ref="B6:B8"/>
    <mergeCell ref="D6:D8"/>
    <mergeCell ref="E6:E8"/>
    <mergeCell ref="F6:F8"/>
    <mergeCell ref="G6:G8"/>
    <mergeCell ref="C6:C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Y6"/>
    <mergeCell ref="AL6:AN6"/>
    <mergeCell ref="AO6:AQ6"/>
    <mergeCell ref="AR6:AS6"/>
    <mergeCell ref="AT6:AX6"/>
    <mergeCell ref="AY6:BD6"/>
    <mergeCell ref="Z6:AK6"/>
    <mergeCell ref="BE6:BF6"/>
    <mergeCell ref="BG6:BH6"/>
    <mergeCell ref="BI6:BI7"/>
    <mergeCell ref="BJ6:BJ8"/>
    <mergeCell ref="BK6:BN6"/>
    <mergeCell ref="BO6:BR6"/>
    <mergeCell ref="BS6:BV6"/>
    <mergeCell ref="BW6:BZ6"/>
    <mergeCell ref="DK7:DK8"/>
    <mergeCell ref="DL7:DL8"/>
    <mergeCell ref="CJ6:CM6"/>
    <mergeCell ref="CN6:CQ6"/>
    <mergeCell ref="CR6:CT6"/>
    <mergeCell ref="CU6:CW6"/>
    <mergeCell ref="DG7:DG8"/>
    <mergeCell ref="DH7:DH8"/>
    <mergeCell ref="CA6:CA8"/>
    <mergeCell ref="CB6:CC6"/>
    <mergeCell ref="CD6:CE6"/>
    <mergeCell ref="CF6:CI6"/>
    <mergeCell ref="DI7:DI8"/>
    <mergeCell ref="DJ7:DJ8"/>
    <mergeCell ref="CX6:CZ6"/>
    <mergeCell ref="DA6:DB6"/>
    <mergeCell ref="DM7:DM8"/>
    <mergeCell ref="DN7:DN8"/>
    <mergeCell ref="DC6:DE6"/>
    <mergeCell ref="DF6:DG6"/>
    <mergeCell ref="DH6:DN6"/>
    <mergeCell ref="DF7:DF8"/>
  </mergeCells>
  <printOptions/>
  <pageMargins left="0.14791666666666667" right="0.14791666666666667" top="0.9840277777777777" bottom="0.9840277777777777" header="0.5118055555555555" footer="0.5118055555555555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6"/>
  <sheetViews>
    <sheetView showGridLines="0" zoomScalePageLayoutView="0" workbookViewId="0" topLeftCell="A1">
      <pane xSplit="1" ySplit="5" topLeftCell="O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O7" sqref="O7"/>
    </sheetView>
  </sheetViews>
  <sheetFormatPr defaultColWidth="9.140625" defaultRowHeight="12.75"/>
  <cols>
    <col min="1" max="1" width="11.57421875" style="11" customWidth="1"/>
    <col min="2" max="2" width="12.57421875" style="11" customWidth="1"/>
    <col min="3" max="5" width="20.8515625" style="11" customWidth="1"/>
    <col min="6" max="6" width="10.7109375" style="11" customWidth="1"/>
    <col min="7" max="7" width="11.140625" style="11" customWidth="1"/>
    <col min="8" max="8" width="13.140625" style="11" customWidth="1"/>
    <col min="9" max="9" width="15.421875" style="11" customWidth="1"/>
    <col min="10" max="10" width="14.8515625" style="11" customWidth="1"/>
    <col min="11" max="11" width="12.28125" style="11" customWidth="1"/>
    <col min="12" max="12" width="15.8515625" style="11" customWidth="1"/>
    <col min="13" max="13" width="14.140625" style="11" customWidth="1"/>
    <col min="14" max="14" width="11.421875" style="11" customWidth="1"/>
    <col min="15" max="15" width="32.140625" style="11" customWidth="1"/>
    <col min="16" max="16" width="9.140625" style="11" customWidth="1"/>
    <col min="17" max="17" width="14.8515625" style="11" customWidth="1"/>
    <col min="18" max="19" width="0" style="11" hidden="1" customWidth="1"/>
    <col min="20" max="20" width="9.8515625" style="11" customWidth="1"/>
    <col min="21" max="21" width="9.7109375" style="11" customWidth="1"/>
    <col min="22" max="22" width="14.28125" style="11" customWidth="1"/>
    <col min="23" max="23" width="9.140625" style="11" customWidth="1"/>
    <col min="24" max="24" width="12.28125" style="11" customWidth="1"/>
    <col min="25" max="28" width="9.140625" style="11" customWidth="1"/>
    <col min="29" max="29" width="15.00390625" style="11" customWidth="1"/>
    <col min="30" max="30" width="9.140625" style="11" customWidth="1"/>
    <col min="31" max="31" width="42.28125" style="11" customWidth="1"/>
    <col min="32" max="32" width="14.421875" style="11" customWidth="1"/>
    <col min="33" max="33" width="31.7109375" style="11" customWidth="1"/>
    <col min="34" max="34" width="13.140625" style="11" customWidth="1"/>
    <col min="35" max="35" width="9.421875" style="11" customWidth="1"/>
    <col min="36" max="36" width="7.00390625" style="11" customWidth="1"/>
    <col min="37" max="37" width="13.28125" style="11" customWidth="1"/>
    <col min="38" max="38" width="8.421875" style="11" customWidth="1"/>
    <col min="39" max="39" width="9.8515625" style="11" customWidth="1"/>
    <col min="40" max="47" width="9.140625" style="11" customWidth="1"/>
    <col min="48" max="48" width="11.8515625" style="11" customWidth="1"/>
    <col min="49" max="56" width="9.140625" style="11" customWidth="1"/>
    <col min="57" max="58" width="14.421875" style="11" customWidth="1"/>
    <col min="59" max="60" width="9.140625" style="11" customWidth="1"/>
    <col min="61" max="61" width="24.28125" style="11" customWidth="1"/>
    <col min="62" max="16384" width="9.140625" style="11" customWidth="1"/>
  </cols>
  <sheetData>
    <row r="1" ht="14.25">
      <c r="A1" s="12" t="s">
        <v>130</v>
      </c>
    </row>
    <row r="2" ht="14.25">
      <c r="A2" s="12" t="s">
        <v>131</v>
      </c>
    </row>
    <row r="4" spans="1:61" s="15" customFormat="1" ht="45.75" customHeight="1">
      <c r="A4" s="98" t="s">
        <v>132</v>
      </c>
      <c r="B4" s="98" t="s">
        <v>133</v>
      </c>
      <c r="C4" s="98" t="s">
        <v>134</v>
      </c>
      <c r="D4" s="98" t="s">
        <v>135</v>
      </c>
      <c r="E4" s="98" t="s">
        <v>136</v>
      </c>
      <c r="F4" s="98" t="s">
        <v>137</v>
      </c>
      <c r="G4" s="98" t="s">
        <v>138</v>
      </c>
      <c r="H4" s="98" t="s">
        <v>139</v>
      </c>
      <c r="I4" s="98" t="s">
        <v>140</v>
      </c>
      <c r="J4" s="98" t="s">
        <v>141</v>
      </c>
      <c r="K4" s="98" t="s">
        <v>142</v>
      </c>
      <c r="L4" s="98" t="s">
        <v>143</v>
      </c>
      <c r="M4" s="98" t="s">
        <v>144</v>
      </c>
      <c r="N4" s="98" t="s">
        <v>145</v>
      </c>
      <c r="O4" s="98" t="s">
        <v>146</v>
      </c>
      <c r="P4" s="98" t="s">
        <v>147</v>
      </c>
      <c r="Q4" s="98" t="s">
        <v>148</v>
      </c>
      <c r="R4" s="98"/>
      <c r="S4" s="98"/>
      <c r="T4" s="98"/>
      <c r="U4" s="100" t="s">
        <v>149</v>
      </c>
      <c r="V4" s="100"/>
      <c r="W4" s="98" t="s">
        <v>150</v>
      </c>
      <c r="X4" s="99" t="s">
        <v>151</v>
      </c>
      <c r="Y4" s="99"/>
      <c r="Z4" s="99"/>
      <c r="AA4" s="98" t="s">
        <v>152</v>
      </c>
      <c r="AB4" s="98"/>
      <c r="AC4" s="98"/>
      <c r="AD4" s="98"/>
      <c r="AE4" s="98" t="s">
        <v>153</v>
      </c>
      <c r="AF4" s="98" t="s">
        <v>154</v>
      </c>
      <c r="AG4" s="98" t="s">
        <v>155</v>
      </c>
      <c r="AH4" s="98" t="s">
        <v>156</v>
      </c>
      <c r="AI4" s="98"/>
      <c r="AJ4" s="98"/>
      <c r="AK4" s="98" t="s">
        <v>157</v>
      </c>
      <c r="AL4" s="98"/>
      <c r="AM4" s="98"/>
      <c r="AN4" s="98" t="s">
        <v>158</v>
      </c>
      <c r="AO4" s="98"/>
      <c r="AP4" s="98"/>
      <c r="AQ4" s="98" t="s">
        <v>159</v>
      </c>
      <c r="AR4" s="98"/>
      <c r="AS4" s="98" t="s">
        <v>160</v>
      </c>
      <c r="AT4" s="98"/>
      <c r="AU4" s="98"/>
      <c r="AV4" s="98"/>
      <c r="AW4" s="97" t="s">
        <v>161</v>
      </c>
      <c r="AX4" s="97"/>
      <c r="AY4" s="97"/>
      <c r="AZ4" s="97" t="s">
        <v>162</v>
      </c>
      <c r="BA4" s="97"/>
      <c r="BB4" s="97"/>
      <c r="BC4" s="97" t="s">
        <v>163</v>
      </c>
      <c r="BD4" s="97"/>
      <c r="BE4" s="97"/>
      <c r="BF4" s="97"/>
      <c r="BG4" s="97"/>
      <c r="BH4" s="98" t="s">
        <v>164</v>
      </c>
      <c r="BI4" s="98" t="s">
        <v>165</v>
      </c>
    </row>
    <row r="5" spans="1:61" s="19" customFormat="1" ht="114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16" t="s">
        <v>166</v>
      </c>
      <c r="R5" s="13" t="s">
        <v>167</v>
      </c>
      <c r="S5" s="13" t="s">
        <v>168</v>
      </c>
      <c r="T5" s="13" t="s">
        <v>169</v>
      </c>
      <c r="U5" s="13" t="s">
        <v>170</v>
      </c>
      <c r="V5" s="14" t="s">
        <v>171</v>
      </c>
      <c r="W5" s="98"/>
      <c r="X5" s="16" t="s">
        <v>172</v>
      </c>
      <c r="Y5" s="13" t="s">
        <v>167</v>
      </c>
      <c r="Z5" s="13" t="s">
        <v>173</v>
      </c>
      <c r="AA5" s="13" t="s">
        <v>174</v>
      </c>
      <c r="AB5" s="13" t="s">
        <v>175</v>
      </c>
      <c r="AC5" s="13" t="s">
        <v>167</v>
      </c>
      <c r="AD5" s="13" t="s">
        <v>176</v>
      </c>
      <c r="AE5" s="98"/>
      <c r="AF5" s="98"/>
      <c r="AG5" s="98"/>
      <c r="AH5" s="17" t="s">
        <v>177</v>
      </c>
      <c r="AI5" s="18" t="s">
        <v>178</v>
      </c>
      <c r="AJ5" s="18" t="s">
        <v>167</v>
      </c>
      <c r="AK5" s="18" t="s">
        <v>177</v>
      </c>
      <c r="AL5" s="18" t="s">
        <v>178</v>
      </c>
      <c r="AM5" s="18" t="s">
        <v>167</v>
      </c>
      <c r="AN5" s="13" t="s">
        <v>179</v>
      </c>
      <c r="AO5" s="13" t="s">
        <v>167</v>
      </c>
      <c r="AP5" s="13" t="s">
        <v>180</v>
      </c>
      <c r="AQ5" s="13" t="s">
        <v>181</v>
      </c>
      <c r="AR5" s="13" t="s">
        <v>167</v>
      </c>
      <c r="AS5" s="13" t="s">
        <v>182</v>
      </c>
      <c r="AT5" s="13" t="s">
        <v>183</v>
      </c>
      <c r="AU5" s="13" t="s">
        <v>184</v>
      </c>
      <c r="AV5" s="13" t="s">
        <v>185</v>
      </c>
      <c r="AW5" s="13" t="s">
        <v>186</v>
      </c>
      <c r="AX5" s="13" t="s">
        <v>167</v>
      </c>
      <c r="AY5" s="13" t="s">
        <v>187</v>
      </c>
      <c r="AZ5" s="13" t="s">
        <v>188</v>
      </c>
      <c r="BA5" s="13" t="s">
        <v>167</v>
      </c>
      <c r="BB5" s="13" t="s">
        <v>189</v>
      </c>
      <c r="BC5" s="13" t="s">
        <v>190</v>
      </c>
      <c r="BD5" s="13" t="s">
        <v>178</v>
      </c>
      <c r="BE5" s="13" t="s">
        <v>167</v>
      </c>
      <c r="BF5" s="13" t="s">
        <v>191</v>
      </c>
      <c r="BG5" s="13" t="s">
        <v>192</v>
      </c>
      <c r="BH5" s="98"/>
      <c r="BI5" s="98"/>
    </row>
    <row r="6" spans="1:61" ht="24.75" customHeight="1">
      <c r="A6" s="20" t="s">
        <v>14</v>
      </c>
      <c r="B6" s="20" t="s">
        <v>236</v>
      </c>
      <c r="C6" s="32" t="s">
        <v>222</v>
      </c>
      <c r="D6" s="72" t="s">
        <v>223</v>
      </c>
      <c r="E6" s="72" t="s">
        <v>224</v>
      </c>
      <c r="F6" s="72" t="s">
        <v>225</v>
      </c>
      <c r="G6" s="40" t="s">
        <v>24</v>
      </c>
      <c r="H6" s="72" t="s">
        <v>226</v>
      </c>
      <c r="I6" s="46" t="s">
        <v>233</v>
      </c>
      <c r="J6" s="46" t="s">
        <v>234</v>
      </c>
      <c r="K6" s="46">
        <v>9819221943</v>
      </c>
      <c r="L6" s="46" t="s">
        <v>233</v>
      </c>
      <c r="M6" s="46" t="s">
        <v>234</v>
      </c>
      <c r="N6" s="46">
        <v>9819221943</v>
      </c>
      <c r="O6" s="48" t="s">
        <v>235</v>
      </c>
      <c r="P6" s="20">
        <v>30</v>
      </c>
      <c r="Q6" s="3"/>
      <c r="R6" s="20"/>
      <c r="S6" s="20"/>
      <c r="T6" s="20"/>
      <c r="U6" s="20"/>
      <c r="V6" s="20"/>
      <c r="W6" s="20">
        <v>309300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</row>
    <row r="7" spans="1:61" ht="24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ht="24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ht="24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ht="24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ht="24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</sheetData>
  <sheetProtection selectLockedCells="1" selectUnlockedCells="1"/>
  <mergeCells count="34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T4"/>
    <mergeCell ref="U4:V4"/>
    <mergeCell ref="W4:W5"/>
    <mergeCell ref="X4:Z4"/>
    <mergeCell ref="AA4:AD4"/>
    <mergeCell ref="AE4:AE5"/>
    <mergeCell ref="AF4:AF5"/>
    <mergeCell ref="AG4:AG5"/>
    <mergeCell ref="AZ4:BB4"/>
    <mergeCell ref="BC4:BG4"/>
    <mergeCell ref="BH4:BH5"/>
    <mergeCell ref="BI4:BI5"/>
    <mergeCell ref="AH4:AJ4"/>
    <mergeCell ref="AK4:AM4"/>
    <mergeCell ref="AN4:AP4"/>
    <mergeCell ref="AQ4:AR4"/>
    <mergeCell ref="AS4:AV4"/>
    <mergeCell ref="AW4:AY4"/>
  </mergeCells>
  <hyperlinks>
    <hyperlink ref="O6" r:id="rId1" display="asaar.qaiss@mahfin.com"/>
  </hyperlinks>
  <printOptions horizontalCentered="1" verticalCentered="1"/>
  <pageMargins left="0" right="0" top="0" bottom="0" header="0.5118055555555555" footer="0.5118055555555555"/>
  <pageSetup horizontalDpi="300" verticalDpi="300" orientation="landscape" paperSize="9" scale="70"/>
  <colBreaks count="3" manualBreakCount="3">
    <brk id="30" max="65535" man="1"/>
    <brk id="39" max="65535" man="1"/>
    <brk id="5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1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9.140625" style="22" customWidth="1"/>
    <col min="2" max="2" width="17.57421875" style="22" customWidth="1"/>
    <col min="3" max="4" width="40.7109375" style="22" customWidth="1"/>
    <col min="5" max="5" width="5.7109375" style="22" customWidth="1"/>
    <col min="6" max="16384" width="9.140625" style="22" customWidth="1"/>
  </cols>
  <sheetData>
    <row r="1" ht="18" customHeight="1">
      <c r="B1" s="22" t="s">
        <v>193</v>
      </c>
    </row>
    <row r="2" ht="18" customHeight="1">
      <c r="B2" s="22" t="s">
        <v>238</v>
      </c>
    </row>
    <row r="3" spans="2:3" ht="18" customHeight="1">
      <c r="B3" s="22" t="s">
        <v>194</v>
      </c>
      <c r="C3" s="23" t="s">
        <v>239</v>
      </c>
    </row>
    <row r="4" ht="14.25">
      <c r="C4"/>
    </row>
    <row r="5" spans="2:3" ht="18" customHeight="1">
      <c r="B5" s="22" t="s">
        <v>195</v>
      </c>
      <c r="C5" s="23" t="s">
        <v>237</v>
      </c>
    </row>
    <row r="6" spans="2:3" ht="18" customHeight="1">
      <c r="B6" s="22" t="s">
        <v>196</v>
      </c>
      <c r="C6" s="23" t="s">
        <v>240</v>
      </c>
    </row>
    <row r="8" spans="2:4" s="24" customFormat="1" ht="30" customHeight="1">
      <c r="B8" s="25" t="s">
        <v>197</v>
      </c>
      <c r="C8" s="25" t="s">
        <v>198</v>
      </c>
      <c r="D8" s="25" t="s">
        <v>199</v>
      </c>
    </row>
    <row r="9" spans="2:4" s="26" customFormat="1" ht="30" customHeight="1">
      <c r="B9" s="27">
        <v>1</v>
      </c>
      <c r="C9" s="27" t="s">
        <v>200</v>
      </c>
      <c r="D9" s="28">
        <v>42472</v>
      </c>
    </row>
    <row r="10" spans="2:4" s="26" customFormat="1" ht="30" customHeight="1">
      <c r="B10" s="27">
        <f aca="true" t="shared" si="0" ref="B10:B21">B9+1</f>
        <v>2</v>
      </c>
      <c r="C10" s="27" t="s">
        <v>201</v>
      </c>
      <c r="D10" s="28">
        <v>42472</v>
      </c>
    </row>
    <row r="11" spans="2:4" s="26" customFormat="1" ht="30" customHeight="1">
      <c r="B11" s="27">
        <f t="shared" si="0"/>
        <v>3</v>
      </c>
      <c r="C11" s="27" t="s">
        <v>202</v>
      </c>
      <c r="D11" s="29">
        <v>400</v>
      </c>
    </row>
    <row r="12" spans="2:4" s="26" customFormat="1" ht="30" customHeight="1">
      <c r="B12" s="27">
        <f t="shared" si="0"/>
        <v>4</v>
      </c>
      <c r="C12" s="27" t="s">
        <v>203</v>
      </c>
      <c r="D12" s="29" t="s">
        <v>204</v>
      </c>
    </row>
    <row r="13" spans="2:4" s="26" customFormat="1" ht="30" customHeight="1">
      <c r="B13" s="27">
        <f t="shared" si="0"/>
        <v>5</v>
      </c>
      <c r="C13" s="27" t="s">
        <v>205</v>
      </c>
      <c r="D13" s="29" t="s">
        <v>206</v>
      </c>
    </row>
    <row r="14" spans="2:4" s="26" customFormat="1" ht="30" customHeight="1">
      <c r="B14" s="27">
        <f t="shared" si="0"/>
        <v>6</v>
      </c>
      <c r="C14" s="27" t="s">
        <v>207</v>
      </c>
      <c r="D14" s="29" t="s">
        <v>206</v>
      </c>
    </row>
    <row r="15" spans="2:4" s="26" customFormat="1" ht="30" customHeight="1">
      <c r="B15" s="27">
        <f t="shared" si="0"/>
        <v>7</v>
      </c>
      <c r="C15" s="27" t="s">
        <v>208</v>
      </c>
      <c r="D15" s="29">
        <v>1000</v>
      </c>
    </row>
    <row r="16" spans="2:4" s="26" customFormat="1" ht="30" customHeight="1">
      <c r="B16" s="27">
        <f t="shared" si="0"/>
        <v>8</v>
      </c>
      <c r="C16" s="27" t="s">
        <v>209</v>
      </c>
      <c r="D16" s="29" t="s">
        <v>210</v>
      </c>
    </row>
    <row r="17" spans="2:4" s="26" customFormat="1" ht="30" customHeight="1">
      <c r="B17" s="27">
        <f t="shared" si="0"/>
        <v>9</v>
      </c>
      <c r="C17" s="27" t="s">
        <v>211</v>
      </c>
      <c r="D17" s="29" t="s">
        <v>212</v>
      </c>
    </row>
    <row r="18" spans="2:4" s="26" customFormat="1" ht="30" customHeight="1">
      <c r="B18" s="27">
        <f t="shared" si="0"/>
        <v>10</v>
      </c>
      <c r="C18" s="27" t="s">
        <v>213</v>
      </c>
      <c r="D18" s="29" t="s">
        <v>206</v>
      </c>
    </row>
    <row r="19" spans="2:4" s="26" customFormat="1" ht="30" customHeight="1">
      <c r="B19" s="27">
        <f t="shared" si="0"/>
        <v>11</v>
      </c>
      <c r="C19" s="27" t="s">
        <v>214</v>
      </c>
      <c r="D19" s="29" t="s">
        <v>206</v>
      </c>
    </row>
    <row r="20" spans="2:4" s="26" customFormat="1" ht="30" customHeight="1">
      <c r="B20" s="27">
        <f t="shared" si="0"/>
        <v>12</v>
      </c>
      <c r="C20" s="27" t="s">
        <v>215</v>
      </c>
      <c r="D20" s="29" t="s">
        <v>206</v>
      </c>
    </row>
    <row r="21" spans="2:4" s="26" customFormat="1" ht="30" customHeight="1">
      <c r="B21" s="27">
        <f t="shared" si="0"/>
        <v>13</v>
      </c>
      <c r="C21" s="27" t="s">
        <v>216</v>
      </c>
      <c r="D21" s="29" t="s">
        <v>206</v>
      </c>
    </row>
    <row r="22" s="26" customFormat="1" ht="14.25"/>
    <row r="23" s="26" customFormat="1" ht="14.25"/>
    <row r="24" s="26" customFormat="1" ht="14.25"/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scale="83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Hemant</dc:creator>
  <cp:keywords/>
  <dc:description/>
  <cp:lastModifiedBy>Sadgune</cp:lastModifiedBy>
  <cp:lastPrinted>2016-02-29T12:36:30Z</cp:lastPrinted>
  <dcterms:created xsi:type="dcterms:W3CDTF">2014-03-19T09:35:45Z</dcterms:created>
  <dcterms:modified xsi:type="dcterms:W3CDTF">2016-05-23T13:12:24Z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